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05" windowWidth="12030" windowHeight="3765" firstSheet="2" activeTab="8"/>
  </bookViews>
  <sheets>
    <sheet name="0. Abkürzungen" sheetId="1" r:id="rId1"/>
    <sheet name="1. Gesamtkosten" sheetId="2" r:id="rId2"/>
    <sheet name="2. Bauteile" sheetId="3" r:id="rId3"/>
    <sheet name="3. Kosten" sheetId="4" r:id="rId4"/>
    <sheet name="4. Heizbedarf" sheetId="5" r:id="rId5"/>
    <sheet name="4.1 Standardnutzung" sheetId="6" r:id="rId6"/>
    <sheet name="5. Heizzahl" sheetId="7" r:id="rId7"/>
    <sheet name="6. Strombedarf" sheetId="8" r:id="rId8"/>
    <sheet name="7. Wasserbedarf" sheetId="9" r:id="rId9"/>
  </sheets>
  <definedNames>
    <definedName name="AL" localSheetId="5">'4.1 Standardnutzung'!#REF!</definedName>
    <definedName name="DD" localSheetId="5">'4.1 Standardnutzung'!#REF!</definedName>
    <definedName name="_xlnm.Print_Area" localSheetId="5">'4.1 Standardnutzung'!$A$1:$X$51</definedName>
    <definedName name="_xlnm.Print_Area" localSheetId="7">'6. Strombedarf'!$A$1:$J$125</definedName>
    <definedName name="EBF" localSheetId="0">'0. Abkürzungen'!#REF!</definedName>
    <definedName name="EBF" localSheetId="1">'1. Gesamtkosten'!#REF!</definedName>
    <definedName name="EBF" localSheetId="2">'2. Bauteile'!#REF!</definedName>
    <definedName name="EBF" localSheetId="3">'3. Kosten'!#REF!</definedName>
    <definedName name="EBF" localSheetId="4">'4. Heizbedarf'!#REF!</definedName>
    <definedName name="EBF" localSheetId="5">'4.1 Standardnutzung'!#REF!</definedName>
    <definedName name="EBF" localSheetId="6">'5. Heizzahl'!#REF!</definedName>
    <definedName name="EBF" localSheetId="7">'6. Strombedarf'!#REF!</definedName>
    <definedName name="EBF">'7. Wasserbedarf'!#REF!</definedName>
    <definedName name="ETA" localSheetId="5">'4.1 Standardnutzung'!#REF!</definedName>
    <definedName name="HGT" localSheetId="0">'0. Abkürzungen'!#REF!</definedName>
    <definedName name="HGT" localSheetId="1">'1. Gesamtkosten'!#REF!</definedName>
    <definedName name="HGT" localSheetId="2">'2. Bauteile'!#REF!</definedName>
    <definedName name="HGT" localSheetId="3">'3. Kosten'!#REF!</definedName>
    <definedName name="HGT" localSheetId="4">'4. Heizbedarf'!#REF!</definedName>
    <definedName name="HGT" localSheetId="5">'4.1 Standardnutzung'!#REF!</definedName>
    <definedName name="HGT" localSheetId="6">'5. Heizzahl'!#REF!</definedName>
    <definedName name="HGT" localSheetId="7">'6. Strombedarf'!#REF!</definedName>
    <definedName name="HGT">'7. Wasserbedarf'!#REF!</definedName>
    <definedName name="HT" localSheetId="0">'0. Abkürzungen'!#REF!</definedName>
    <definedName name="HT" localSheetId="1">'1. Gesamtkosten'!#REF!</definedName>
    <definedName name="HT" localSheetId="2">'2. Bauteile'!#REF!</definedName>
    <definedName name="HT" localSheetId="3">'3. Kosten'!#REF!</definedName>
    <definedName name="HT" localSheetId="4">'4. Heizbedarf'!#REF!</definedName>
    <definedName name="HT" localSheetId="5">'4.1 Standardnutzung'!#REF!</definedName>
    <definedName name="HT" localSheetId="6">'5. Heizzahl'!#REF!</definedName>
    <definedName name="HT" localSheetId="7">'6. Strombedarf'!#REF!</definedName>
    <definedName name="HT">'7. Wasserbedarf'!#REF!</definedName>
    <definedName name="KW" localSheetId="5">'4.1 Standardnutzung'!$W$28</definedName>
    <definedName name="MLL" localSheetId="5">'4.1 Standardnutzung'!$W$20</definedName>
    <definedName name="MLN" localSheetId="5">'4.1 Standardnutzung'!$W$19</definedName>
    <definedName name="MML" localSheetId="5">'4.1 Standardnutzung'!#REF!</definedName>
    <definedName name="MMLW" localSheetId="5">'4.1 Standardnutzung'!#REF!</definedName>
    <definedName name="MNL" localSheetId="5">'4.1 Standardnutzung'!#REF!</definedName>
    <definedName name="NLL" localSheetId="5">'4.1 Standardnutzung'!$W$16</definedName>
    <definedName name="NLN" localSheetId="5">'4.1 Standardnutzung'!$W$15</definedName>
    <definedName name="NST" localSheetId="5">'4.1 Standardnutzung'!$W$6</definedName>
    <definedName name="NTH" localSheetId="5">'4.1 Standardnutzung'!$W$5</definedName>
    <definedName name="P" localSheetId="0">'0. Abkürzungen'!#REF!</definedName>
    <definedName name="P" localSheetId="1">'1. Gesamtkosten'!#REF!</definedName>
    <definedName name="P" localSheetId="2">'2. Bauteile'!#REF!</definedName>
    <definedName name="P" localSheetId="3">'3. Kosten'!#REF!</definedName>
    <definedName name="P" localSheetId="4">'4. Heizbedarf'!#REF!</definedName>
    <definedName name="P" localSheetId="6">'5. Heizzahl'!#REF!</definedName>
    <definedName name="P" localSheetId="7">'6. Strombedarf'!#REF!</definedName>
    <definedName name="P">'7. Wasserbedarf'!#REF!</definedName>
    <definedName name="PBN" localSheetId="5">'4.1 Standardnutzung'!$W$7</definedName>
    <definedName name="RLMD" localSheetId="5">'4.1 Standardnutzung'!$W$22</definedName>
    <definedName name="RLOD" localSheetId="5">'4.1 Standardnutzung'!$W$21</definedName>
    <definedName name="CRITERIA" localSheetId="0">'0. Abkürzungen'!#REF!</definedName>
    <definedName name="CRITERIA" localSheetId="1">'1. Gesamtkosten'!#REF!</definedName>
    <definedName name="CRITERIA" localSheetId="2">'2. Bauteile'!#REF!</definedName>
    <definedName name="CRITERIA" localSheetId="3">'3. Kosten'!#REF!</definedName>
    <definedName name="CRITERIA" localSheetId="4">'4. Heizbedarf'!#REF!</definedName>
    <definedName name="CRITERIA" localSheetId="6">'5. Heizzahl'!#REF!</definedName>
    <definedName name="CRITERIA" localSheetId="7">'6. Strombedarf'!#REF!</definedName>
    <definedName name="CRITERIA">'7. Wasserbedarf'!#REF!</definedName>
    <definedName name="SV" localSheetId="5">'4.1 Standardnutzung'!$W$26</definedName>
    <definedName name="TG" localSheetId="5">'4.1 Standardnutzung'!$W$11</definedName>
    <definedName name="TL" localSheetId="5">'4.1 Standardnutzung'!$W$10</definedName>
    <definedName name="TM" localSheetId="5">'4.1 Standardnutzung'!#REF!</definedName>
    <definedName name="TN" localSheetId="5">'4.1 Standardnutzung'!$W$9</definedName>
    <definedName name="WP" localSheetId="5">'4.1 Standardnutzung'!$W$31</definedName>
    <definedName name="WW" localSheetId="5">'4.1 Standardnutzung'!$W$29</definedName>
    <definedName name="EXTRACT" localSheetId="0">'0. Abkürzungen'!#REF!</definedName>
    <definedName name="EXTRACT" localSheetId="1">'1. Gesamtkosten'!#REF!</definedName>
    <definedName name="EXTRACT" localSheetId="2">'2. Bauteile'!#REF!</definedName>
    <definedName name="EXTRACT" localSheetId="3">'3. Kosten'!#REF!</definedName>
    <definedName name="EXTRACT" localSheetId="4">'4. Heizbedarf'!#REF!</definedName>
    <definedName name="EXTRACT" localSheetId="6">'5. Heizzahl'!#REF!</definedName>
    <definedName name="EXTRACT" localSheetId="7">'6. Strombedarf'!#REF!</definedName>
    <definedName name="EXTRACT">'7. Wasserbedarf'!#REF!</definedName>
  </definedNames>
  <calcPr fullCalcOnLoad="1"/>
</workbook>
</file>

<file path=xl/sharedStrings.xml><?xml version="1.0" encoding="utf-8"?>
<sst xmlns="http://schemas.openxmlformats.org/spreadsheetml/2006/main" count="1531" uniqueCount="804">
  <si>
    <t>Nutzungsdauer, Kosten für</t>
  </si>
  <si>
    <t>Nutzung</t>
  </si>
  <si>
    <t>Wartung+</t>
  </si>
  <si>
    <t>Wartung + Unterhaltung</t>
  </si>
  <si>
    <t xml:space="preserve"> </t>
  </si>
  <si>
    <t>Unterhalt.</t>
  </si>
  <si>
    <t>(Jahre)</t>
  </si>
  <si>
    <t>(%/a)</t>
  </si>
  <si>
    <t>Wärmedämmung</t>
  </si>
  <si>
    <t>25-30</t>
  </si>
  <si>
    <t>Fenster</t>
  </si>
  <si>
    <t>15-30</t>
  </si>
  <si>
    <t>Wärme- / Kälte-</t>
  </si>
  <si>
    <t>&lt; 300 kWt</t>
  </si>
  <si>
    <t xml:space="preserve">       Erzeugung</t>
  </si>
  <si>
    <t>&gt; 300 kWt</t>
  </si>
  <si>
    <t>Blockheizkraftwerk</t>
  </si>
  <si>
    <t>&gt; 100 kWe</t>
  </si>
  <si>
    <t>&gt; 500 kWe</t>
  </si>
  <si>
    <t>Wärmerückgewinnung</t>
  </si>
  <si>
    <t>Regelungen</t>
  </si>
  <si>
    <t>Thermostatventile</t>
  </si>
  <si>
    <t>Heizkörper, Wärmeverteilung</t>
  </si>
  <si>
    <t>Fernwärmeleitungen</t>
  </si>
  <si>
    <t>Beleuchtungsanlagen</t>
  </si>
  <si>
    <t>übrige technische Anlagen</t>
  </si>
  <si>
    <t>übrige bauliche Anlagen</t>
  </si>
  <si>
    <t>Annuitätsfaktoren</t>
  </si>
  <si>
    <t>Kapitalzins</t>
  </si>
  <si>
    <t>Nutzungsdauer (a)</t>
  </si>
  <si>
    <t>Einheit</t>
  </si>
  <si>
    <t>A.</t>
  </si>
  <si>
    <t>Putze, Mörtel</t>
  </si>
  <si>
    <t>Dichte</t>
  </si>
  <si>
    <t>W.-leitung</t>
  </si>
  <si>
    <t>W.-speich.</t>
  </si>
  <si>
    <t>Dampfd.</t>
  </si>
  <si>
    <t>Primen.</t>
  </si>
  <si>
    <t>Schadst.</t>
  </si>
  <si>
    <t>Recycling</t>
  </si>
  <si>
    <t>Estrich</t>
  </si>
  <si>
    <t>(kg/m³)</t>
  </si>
  <si>
    <t>(W/mK)</t>
  </si>
  <si>
    <t>(Wh/m³K)</t>
  </si>
  <si>
    <t>(-)</t>
  </si>
  <si>
    <t>(kWh/m³)</t>
  </si>
  <si>
    <t>Herstellung</t>
  </si>
  <si>
    <t>Lehm</t>
  </si>
  <si>
    <t xml:space="preserve"> 2-5</t>
  </si>
  <si>
    <t xml:space="preserve"> 0-30</t>
  </si>
  <si>
    <t>nein</t>
  </si>
  <si>
    <t>bedingt</t>
  </si>
  <si>
    <t>Gipsputz (rein)</t>
  </si>
  <si>
    <t>Gipsmörtel (mit Sand)</t>
  </si>
  <si>
    <t>Zement</t>
  </si>
  <si>
    <t xml:space="preserve"> 15-35</t>
  </si>
  <si>
    <t>ja</t>
  </si>
  <si>
    <t>Polystyrol-Dämmputz</t>
  </si>
  <si>
    <t>Kunstharzputz</t>
  </si>
  <si>
    <t xml:space="preserve"> 50-200</t>
  </si>
  <si>
    <t>Zementestrich</t>
  </si>
  <si>
    <t>B.</t>
  </si>
  <si>
    <t>Beton und</t>
  </si>
  <si>
    <t>Leichtbeton</t>
  </si>
  <si>
    <t>Normalbeton B I</t>
  </si>
  <si>
    <t xml:space="preserve"> 70-150</t>
  </si>
  <si>
    <t>Normalbeton B II</t>
  </si>
  <si>
    <t xml:space="preserve"> 100-150</t>
  </si>
  <si>
    <t>Gasbetonfertigteil</t>
  </si>
  <si>
    <t xml:space="preserve"> 5-10</t>
  </si>
  <si>
    <t>C.</t>
  </si>
  <si>
    <t>Bauplatten</t>
  </si>
  <si>
    <t>Verkleidungen</t>
  </si>
  <si>
    <t>Faserzementplatten</t>
  </si>
  <si>
    <t>Gipskartonplatten</t>
  </si>
  <si>
    <t>Holzwolleleichtbaupl.</t>
  </si>
  <si>
    <t>Holzfaserplatte</t>
  </si>
  <si>
    <t>Spanpl. kunstharzgeb.</t>
  </si>
  <si>
    <t xml:space="preserve"> 50-140</t>
  </si>
  <si>
    <t>Spanpl. zementgebund.</t>
  </si>
  <si>
    <t>Sperrholz</t>
  </si>
  <si>
    <t xml:space="preserve"> 50-400</t>
  </si>
  <si>
    <t>Vollholz</t>
  </si>
  <si>
    <t>D.</t>
  </si>
  <si>
    <t>Wandbaustoffe</t>
  </si>
  <si>
    <t>Massivlehm</t>
  </si>
  <si>
    <t xml:space="preserve"> 2-3</t>
  </si>
  <si>
    <t xml:space="preserve"> 0-25</t>
  </si>
  <si>
    <t>Leichtlehm</t>
  </si>
  <si>
    <t>Klinker</t>
  </si>
  <si>
    <t xml:space="preserve"> 50-100</t>
  </si>
  <si>
    <t>Leichthochlochziegel</t>
  </si>
  <si>
    <t>Porenhochlochziegel</t>
  </si>
  <si>
    <t>Kalksandstein-Vollstein</t>
  </si>
  <si>
    <t xml:space="preserve"> 10-25</t>
  </si>
  <si>
    <t>Kalksandstein-Lochst.</t>
  </si>
  <si>
    <t>Gasbetonblockst. G4</t>
  </si>
  <si>
    <t>Gasbetonblockst. G6</t>
  </si>
  <si>
    <t>Leichtbeton Hbl 6</t>
  </si>
  <si>
    <t>Leichtbeton Hbl 4</t>
  </si>
  <si>
    <t>Bimsvollblocksteine</t>
  </si>
  <si>
    <t>E.</t>
  </si>
  <si>
    <t>Dämmstoffe</t>
  </si>
  <si>
    <t>Holzfaserpl. (porös)</t>
  </si>
  <si>
    <t>Kokosfasern (Matten)</t>
  </si>
  <si>
    <t>Backkork-Dämmplatten</t>
  </si>
  <si>
    <t>Mineralfasern</t>
  </si>
  <si>
    <t>Schaumglas DIN 18 174</t>
  </si>
  <si>
    <t>PU-Ortschaum</t>
  </si>
  <si>
    <t xml:space="preserve"> 30-60</t>
  </si>
  <si>
    <t xml:space="preserve"> 15-23</t>
  </si>
  <si>
    <t xml:space="preserve"> 30-100</t>
  </si>
  <si>
    <t>PUR geschlossenzellig</t>
  </si>
  <si>
    <t>PS-Partikelschaum</t>
  </si>
  <si>
    <t xml:space="preserve"> 30-70</t>
  </si>
  <si>
    <t>PS-Extruderschaum</t>
  </si>
  <si>
    <t>80-300</t>
  </si>
  <si>
    <t>Zellulosedämmung</t>
  </si>
  <si>
    <t xml:space="preserve"> 35-60</t>
  </si>
  <si>
    <t xml:space="preserve"> 25-40</t>
  </si>
  <si>
    <t>1-1,5</t>
  </si>
  <si>
    <t>ca. 50</t>
  </si>
  <si>
    <t>F.</t>
  </si>
  <si>
    <t>Fenster und Glas</t>
  </si>
  <si>
    <t>Nadelholz (Fichte)</t>
  </si>
  <si>
    <t>Eiche/Buche</t>
  </si>
  <si>
    <t>PVC</t>
  </si>
  <si>
    <t xml:space="preserve"> 600-1200</t>
  </si>
  <si>
    <t>Aluminium</t>
  </si>
  <si>
    <t>dicht</t>
  </si>
  <si>
    <t>Stahl</t>
  </si>
  <si>
    <t>Fensterglas</t>
  </si>
  <si>
    <t>Acrylglas</t>
  </si>
  <si>
    <t>G.</t>
  </si>
  <si>
    <t>Holz und</t>
  </si>
  <si>
    <t>Holzwerkstoffe</t>
  </si>
  <si>
    <t>Leimschichtholz</t>
  </si>
  <si>
    <t xml:space="preserve"> 600-800</t>
  </si>
  <si>
    <t>Sperrholz (DIN 68 705)</t>
  </si>
  <si>
    <t>Holzspanplatten</t>
  </si>
  <si>
    <t>50-100</t>
  </si>
  <si>
    <t>Harte Holzfaserplatten</t>
  </si>
  <si>
    <t>H.</t>
  </si>
  <si>
    <t>Keramik und</t>
  </si>
  <si>
    <t>Natursteine</t>
  </si>
  <si>
    <t>Steingutfliesen</t>
  </si>
  <si>
    <t>100-200</t>
  </si>
  <si>
    <t>Porzellan</t>
  </si>
  <si>
    <t>Granit, Syenit</t>
  </si>
  <si>
    <t>2600-2800</t>
  </si>
  <si>
    <t>100-150</t>
  </si>
  <si>
    <t>Basalt, Melaphyr</t>
  </si>
  <si>
    <t>3000-3150</t>
  </si>
  <si>
    <t>Bims</t>
  </si>
  <si>
    <t>350-1550</t>
  </si>
  <si>
    <t>Schiefer</t>
  </si>
  <si>
    <t>2700-2800</t>
  </si>
  <si>
    <t>Marmor</t>
  </si>
  <si>
    <t>Sandstein</t>
  </si>
  <si>
    <t>Kalkstein</t>
  </si>
  <si>
    <t>2400-2500</t>
  </si>
  <si>
    <t>I.</t>
  </si>
  <si>
    <t>Dichtungen und</t>
  </si>
  <si>
    <t>Abdichtungsbahnen</t>
  </si>
  <si>
    <t>(kWh/m²)</t>
  </si>
  <si>
    <t>Asphaltmastix</t>
  </si>
  <si>
    <t>&gt;1500</t>
  </si>
  <si>
    <t>Bitumenkaltans. 1-2mm</t>
  </si>
  <si>
    <t xml:space="preserve"> 4-8</t>
  </si>
  <si>
    <t>Bitumenheißan. 2-5mm</t>
  </si>
  <si>
    <t xml:space="preserve"> 24-60</t>
  </si>
  <si>
    <t>PVC-P 1,2-2,4 mm</t>
  </si>
  <si>
    <t xml:space="preserve"> 12-30</t>
  </si>
  <si>
    <t>EPDM 1,3-2,5 mm</t>
  </si>
  <si>
    <t>ECB 1,0-3,0 mm</t>
  </si>
  <si>
    <t>80-180</t>
  </si>
  <si>
    <t>K.</t>
  </si>
  <si>
    <t>Dachdeckung und</t>
  </si>
  <si>
    <t>Metalle</t>
  </si>
  <si>
    <t xml:space="preserve"> 20-50</t>
  </si>
  <si>
    <t>Dachziegel (unglasiert)</t>
  </si>
  <si>
    <t>Betondachsteine</t>
  </si>
  <si>
    <t>Verzinktes Stahlblech</t>
  </si>
  <si>
    <t>Aluminiumblech</t>
  </si>
  <si>
    <t>Kupferblech</t>
  </si>
  <si>
    <t>Raumsolltemperaturen</t>
  </si>
  <si>
    <t>Flure, Treppenhäuser, Geräteräume</t>
  </si>
  <si>
    <t>°C</t>
  </si>
  <si>
    <t>Toiletten, Nebenräume in der Verwaltung</t>
  </si>
  <si>
    <t>Turnhallen, Werkräume, Küchen</t>
  </si>
  <si>
    <t>Ruhe- und Schlafräume</t>
  </si>
  <si>
    <t>Büroräume, Sitzungssäle</t>
  </si>
  <si>
    <t>Unterrichtsräume, Aufenthaltsräume in KTs</t>
  </si>
  <si>
    <t>Umkleideräume, Wasch und Duschräume</t>
  </si>
  <si>
    <t>Kenngrößen für Fenster</t>
  </si>
  <si>
    <t>g-Wert</t>
  </si>
  <si>
    <t>(k-Wert incl. Rahmen)</t>
  </si>
  <si>
    <t>(W/m²K)</t>
  </si>
  <si>
    <t>Einfachverglasung</t>
  </si>
  <si>
    <t>Isolierverglasung (2-fach)</t>
  </si>
  <si>
    <t>Isolierverglasung (3-fach)</t>
  </si>
  <si>
    <t>Wärmeschutzverglasung (2-fach)</t>
  </si>
  <si>
    <t>Wärmeschutzverglasung (3-fach)</t>
  </si>
  <si>
    <t>Typische Luftwechselzahlen</t>
  </si>
  <si>
    <t>Luftwechsel</t>
  </si>
  <si>
    <t>Schulen, KTs und Heime</t>
  </si>
  <si>
    <t>Verwaltungsgebäude</t>
  </si>
  <si>
    <t>Wohngebäude</t>
  </si>
  <si>
    <t>Globalstrahlung</t>
  </si>
  <si>
    <t>horizontal</t>
  </si>
  <si>
    <t>Süd</t>
  </si>
  <si>
    <t>Ost</t>
  </si>
  <si>
    <t>West</t>
  </si>
  <si>
    <t>Nord</t>
  </si>
  <si>
    <t>(Geisenheim)</t>
  </si>
  <si>
    <t>kWh/m²a*</t>
  </si>
  <si>
    <t>Grenz- und Zielwerte</t>
  </si>
  <si>
    <t>Grenzw.</t>
  </si>
  <si>
    <t>Zielwert</t>
  </si>
  <si>
    <t>für den spezifischen Heizwärmebedarf</t>
  </si>
  <si>
    <t>kWh/m²a</t>
  </si>
  <si>
    <t>I</t>
  </si>
  <si>
    <t>Ein- und Zweifamilienhäuser</t>
  </si>
  <si>
    <t>II</t>
  </si>
  <si>
    <t>Mehrfamilienhäuser, Hotels, Heime</t>
  </si>
  <si>
    <t>III</t>
  </si>
  <si>
    <t>Verwaltungsbauten, Schulen, Bibliotheken</t>
  </si>
  <si>
    <t>Betriebsgebäude, einfache Läden, Museen</t>
  </si>
  <si>
    <t>IV</t>
  </si>
  <si>
    <t>Lager, Sporthallen, Werkstätten</t>
  </si>
  <si>
    <t>Fahrzeugdepots, Bahnhöfe</t>
  </si>
  <si>
    <t>V</t>
  </si>
  <si>
    <t>Hörsäle, Labors, Wäschereien, Restauration</t>
  </si>
  <si>
    <t>Krankenhäuser, Bäder, Theater</t>
  </si>
  <si>
    <t>Nutzenergiebedarf für Warmwasser</t>
  </si>
  <si>
    <t>(Anhaltswerte)</t>
  </si>
  <si>
    <t>Wohnen</t>
  </si>
  <si>
    <t>kWh/Pa</t>
  </si>
  <si>
    <t>Schulen und KTs</t>
  </si>
  <si>
    <t>(Wärmeleitfähigkeit = 0,035 W/mK)</t>
  </si>
  <si>
    <t>Rohrdurchmesser DN</t>
  </si>
  <si>
    <t>(mm)</t>
  </si>
  <si>
    <t>(Zoll)</t>
  </si>
  <si>
    <t>1/2"</t>
  </si>
  <si>
    <t>3/4"</t>
  </si>
  <si>
    <t>1"</t>
  </si>
  <si>
    <t>5/8"</t>
  </si>
  <si>
    <t>1 1/2"</t>
  </si>
  <si>
    <t>2"</t>
  </si>
  <si>
    <t>4"</t>
  </si>
  <si>
    <t>Dämmung nach Leitfaden (mm)</t>
  </si>
  <si>
    <t>Bereitschaftsverluste</t>
  </si>
  <si>
    <t>Leistung</t>
  </si>
  <si>
    <t>bis</t>
  </si>
  <si>
    <t>ab 1979, nicht gleit.</t>
  </si>
  <si>
    <t>ab 1997, gleitende T.</t>
  </si>
  <si>
    <t>von Heizkesseln</t>
  </si>
  <si>
    <t>(kW)</t>
  </si>
  <si>
    <t>qB*</t>
  </si>
  <si>
    <t>qB**</t>
  </si>
  <si>
    <t>Kessel mit atmosphär. Brenner</t>
  </si>
  <si>
    <t>&lt;50</t>
  </si>
  <si>
    <t>oder Gebläsebrenner</t>
  </si>
  <si>
    <t>50-120</t>
  </si>
  <si>
    <t>120-350</t>
  </si>
  <si>
    <t>-</t>
  </si>
  <si>
    <t>350-1500</t>
  </si>
  <si>
    <t>qB*  für einfache Kessel und Kessel mit speicherlosem Durchlauferhitzer</t>
  </si>
  <si>
    <t>qB** für Kessel mit Speicherwassererwärmer</t>
  </si>
  <si>
    <t>Heizzahl von Zentralheizungsanlagen (Öl/Gas)</t>
  </si>
  <si>
    <t>Grenzwert</t>
  </si>
  <si>
    <t>Heizungsanlage ohne Brauchwassererwärmung</t>
  </si>
  <si>
    <t>Heizungsanlage mit Brauchwassererwärmung nur in der Heizperiode</t>
  </si>
  <si>
    <t xml:space="preserve">Heizungsanlage mit ganzjähriger Brauchwassererwärmung </t>
  </si>
  <si>
    <t>(h/a)</t>
  </si>
  <si>
    <t>(lux)</t>
  </si>
  <si>
    <t>(W/m²)</t>
  </si>
  <si>
    <t>Verkehrswege in Gebäuden</t>
  </si>
  <si>
    <t>Treppen, Flure, Eingangshallen</t>
  </si>
  <si>
    <t>Lagerräume mit Suchaufgaben</t>
  </si>
  <si>
    <t>Theater (Zuschauerraum)</t>
  </si>
  <si>
    <t>Wohnräume</t>
  </si>
  <si>
    <t>Café, Restaurant, Kantine</t>
  </si>
  <si>
    <t>Lagerräume mit Leseaufgaben</t>
  </si>
  <si>
    <t>Einzelbüros am Fenster (D &gt; 1%)</t>
  </si>
  <si>
    <t>Schulräume, Bibliotheken</t>
  </si>
  <si>
    <t>Besprechungszimmer</t>
  </si>
  <si>
    <t>Büros nicht am Fenster (D &lt; 1%)</t>
  </si>
  <si>
    <t>spezielle Unterrichtsräume</t>
  </si>
  <si>
    <t>Küchen, Werkräume</t>
  </si>
  <si>
    <t>Ausstellungs- und Messehallen</t>
  </si>
  <si>
    <t>Spülhäufigkeit für Toiletten / Urinale</t>
  </si>
  <si>
    <t>(Spülungen pro Person und Tag)</t>
  </si>
  <si>
    <t>Fäkalien</t>
  </si>
  <si>
    <t>Urin</t>
  </si>
  <si>
    <t>Nutzungsart</t>
  </si>
  <si>
    <t>(Sp/P*d)</t>
  </si>
  <si>
    <t>Verwaltung</t>
  </si>
  <si>
    <t>Schule / KT</t>
  </si>
  <si>
    <t>Abflußbeiwert von Dächern</t>
  </si>
  <si>
    <t>Dachart</t>
  </si>
  <si>
    <t>w</t>
  </si>
  <si>
    <t>Satteldach: Ziegel / Betonsteine</t>
  </si>
  <si>
    <t>Flachdach: Kies, Bitumen</t>
  </si>
  <si>
    <t>Grasdach</t>
  </si>
  <si>
    <t>Abkürzungsverzeichnis</t>
  </si>
  <si>
    <t>Phys. Einheiten</t>
  </si>
  <si>
    <t>Meßgröße</t>
  </si>
  <si>
    <t>Grad Celsius</t>
  </si>
  <si>
    <t>Temperatur</t>
  </si>
  <si>
    <t>a</t>
  </si>
  <si>
    <t>Jahr (lat. annum)</t>
  </si>
  <si>
    <t>Zeit</t>
  </si>
  <si>
    <t>a*</t>
  </si>
  <si>
    <t>Heizperiode</t>
  </si>
  <si>
    <t>BW</t>
  </si>
  <si>
    <t>Biotopwerteinheit</t>
  </si>
  <si>
    <t>Biotopwert</t>
  </si>
  <si>
    <t>cm</t>
  </si>
  <si>
    <t>Zentimeter</t>
  </si>
  <si>
    <t>Länge</t>
  </si>
  <si>
    <t>d</t>
  </si>
  <si>
    <t>Tag (lat. dies)</t>
  </si>
  <si>
    <t>Währung</t>
  </si>
  <si>
    <t>h</t>
  </si>
  <si>
    <t>Stunde (lat. hora)</t>
  </si>
  <si>
    <t>K</t>
  </si>
  <si>
    <t>Kelvin</t>
  </si>
  <si>
    <t>kg</t>
  </si>
  <si>
    <t>Kilogramm</t>
  </si>
  <si>
    <t>Masse</t>
  </si>
  <si>
    <t>kW</t>
  </si>
  <si>
    <t>Kilowatt</t>
  </si>
  <si>
    <t>kWh</t>
  </si>
  <si>
    <t>Kilowattstunde</t>
  </si>
  <si>
    <t>Energie</t>
  </si>
  <si>
    <t>l</t>
  </si>
  <si>
    <t>Liter</t>
  </si>
  <si>
    <t>Volumen</t>
  </si>
  <si>
    <t>lux</t>
  </si>
  <si>
    <t>Bel.-stärke</t>
  </si>
  <si>
    <t>m</t>
  </si>
  <si>
    <t>Meter</t>
  </si>
  <si>
    <t>m²</t>
  </si>
  <si>
    <t>Quadratmeter</t>
  </si>
  <si>
    <t>Fläche</t>
  </si>
  <si>
    <t>m³</t>
  </si>
  <si>
    <t>Kubikmeter</t>
  </si>
  <si>
    <t>min</t>
  </si>
  <si>
    <t>Minute</t>
  </si>
  <si>
    <t>MWh</t>
  </si>
  <si>
    <t>Megawattstunde</t>
  </si>
  <si>
    <t>N</t>
  </si>
  <si>
    <t>Anzahl</t>
  </si>
  <si>
    <t>P</t>
  </si>
  <si>
    <t>Personen</t>
  </si>
  <si>
    <t>s</t>
  </si>
  <si>
    <t>Sekunde</t>
  </si>
  <si>
    <t>Sp</t>
  </si>
  <si>
    <t>Spülung</t>
  </si>
  <si>
    <t>to</t>
  </si>
  <si>
    <t>Tonne</t>
  </si>
  <si>
    <t>Phs. Größen</t>
  </si>
  <si>
    <t>A</t>
  </si>
  <si>
    <t>alfa</t>
  </si>
  <si>
    <t>Wärmeübergangszahl</t>
  </si>
  <si>
    <t>W/m²K</t>
  </si>
  <si>
    <t>bZ</t>
  </si>
  <si>
    <t>Betriebszeit Zirkulation</t>
  </si>
  <si>
    <t>h/d</t>
  </si>
  <si>
    <t>EBF</t>
  </si>
  <si>
    <t>Energiebezugsfläche</t>
  </si>
  <si>
    <t>fb</t>
  </si>
  <si>
    <t>Faktor Beschattung</t>
  </si>
  <si>
    <t>fe</t>
  </si>
  <si>
    <t>fr</t>
  </si>
  <si>
    <t>Rahmenanteil Fenster</t>
  </si>
  <si>
    <t>g</t>
  </si>
  <si>
    <t>HGT</t>
  </si>
  <si>
    <t>Heizgradtage</t>
  </si>
  <si>
    <t>Kd/a*</t>
  </si>
  <si>
    <t>HT</t>
  </si>
  <si>
    <t>Anzahl der Heiztage</t>
  </si>
  <si>
    <t>d/a*</t>
  </si>
  <si>
    <t>k</t>
  </si>
  <si>
    <t>Wärmedurchgangszahl</t>
  </si>
  <si>
    <t>k*</t>
  </si>
  <si>
    <t>W/mK</t>
  </si>
  <si>
    <t>lam</t>
  </si>
  <si>
    <t>Wärmeleitfähigkeit</t>
  </si>
  <si>
    <t>Schichtdicke</t>
  </si>
  <si>
    <t>sig</t>
  </si>
  <si>
    <t>1/K</t>
  </si>
  <si>
    <t>T</t>
  </si>
  <si>
    <t>1a)</t>
  </si>
  <si>
    <t>4a)</t>
  </si>
  <si>
    <t>4c)</t>
  </si>
  <si>
    <t>4d)</t>
  </si>
  <si>
    <t>4e)</t>
  </si>
  <si>
    <t>5a)</t>
  </si>
  <si>
    <t>5b)</t>
  </si>
  <si>
    <t>5c)</t>
  </si>
  <si>
    <t>5d)</t>
  </si>
  <si>
    <t>5e)</t>
  </si>
  <si>
    <t>0.</t>
  </si>
  <si>
    <t>Nutzungsfaktor Elektro</t>
  </si>
  <si>
    <t>Siegertscher Koeffizient</t>
  </si>
  <si>
    <t>Gesamtenergiedurchlassgrad</t>
  </si>
  <si>
    <t>7a)</t>
  </si>
  <si>
    <t>7b)</t>
  </si>
  <si>
    <t>(nach HMULF 1999 / VDI 2067)</t>
  </si>
  <si>
    <t>Lamellenstoren, Rolläden</t>
  </si>
  <si>
    <t>15-20</t>
  </si>
  <si>
    <t>Lüftungsanlagen</t>
  </si>
  <si>
    <t>Klimaanlagen</t>
  </si>
  <si>
    <t xml:space="preserve"> 4-5</t>
  </si>
  <si>
    <t>3a)</t>
  </si>
  <si>
    <t>6a)</t>
  </si>
  <si>
    <t>6b)</t>
  </si>
  <si>
    <t>6c)</t>
  </si>
  <si>
    <t>Wärmeabgabe von Personen</t>
  </si>
  <si>
    <t>Erwachsene</t>
  </si>
  <si>
    <t>Kinder</t>
  </si>
  <si>
    <t>Mittelwert (Wohnen)</t>
  </si>
  <si>
    <t>1/h</t>
  </si>
  <si>
    <t>4f)</t>
  </si>
  <si>
    <t>2b)</t>
  </si>
  <si>
    <t>Wärmeübergangswiderstände</t>
  </si>
  <si>
    <t>(nach DIN 4701 Teil 2)</t>
  </si>
  <si>
    <t>Ri</t>
  </si>
  <si>
    <t>Ra</t>
  </si>
  <si>
    <t>(m²K/W)</t>
  </si>
  <si>
    <t>Wände</t>
  </si>
  <si>
    <t>Hohlräume, vorgehängte Fassaden</t>
  </si>
  <si>
    <t xml:space="preserve">  Wärme von unten nach oben</t>
  </si>
  <si>
    <t xml:space="preserve">  Wärme von oben nach unten</t>
  </si>
  <si>
    <t>Fußboden/Decken:</t>
  </si>
  <si>
    <t>Reduktionsfaktor Beschattung und Verschmutzung</t>
  </si>
  <si>
    <t>W/P</t>
  </si>
  <si>
    <t>freie Lage</t>
  </si>
  <si>
    <t xml:space="preserve">geschützte Lage </t>
  </si>
  <si>
    <r>
      <t>f</t>
    </r>
    <r>
      <rPr>
        <vertAlign val="subscript"/>
        <sz val="8"/>
        <rFont val="Arial"/>
        <family val="2"/>
      </rPr>
      <t>b</t>
    </r>
    <r>
      <rPr>
        <sz val="8"/>
        <rFont val="Arial"/>
        <family val="0"/>
      </rPr>
      <t>=</t>
    </r>
  </si>
  <si>
    <t>(nach VDI 2067)</t>
  </si>
  <si>
    <t>U*-Wert</t>
  </si>
  <si>
    <t>Siegertscher Koeffizient (sigma)</t>
  </si>
  <si>
    <t>Öl</t>
  </si>
  <si>
    <t>Gas</t>
  </si>
  <si>
    <t>4b)</t>
  </si>
  <si>
    <t>4g)</t>
  </si>
  <si>
    <t>Büro</t>
  </si>
  <si>
    <t>Nutzungs-</t>
  </si>
  <si>
    <t>zeit</t>
  </si>
  <si>
    <t>Nennbel.-</t>
  </si>
  <si>
    <t>stärke</t>
  </si>
  <si>
    <t>Tageslicht</t>
  </si>
  <si>
    <t>frequenz</t>
  </si>
  <si>
    <t>einfach</t>
  </si>
  <si>
    <t>verbessert</t>
  </si>
  <si>
    <t>(kWh/m²a)</t>
  </si>
  <si>
    <t>meist</t>
  </si>
  <si>
    <t>dauernd</t>
  </si>
  <si>
    <t>Großraumbüro</t>
  </si>
  <si>
    <t>zum Teil</t>
  </si>
  <si>
    <t>ohne</t>
  </si>
  <si>
    <r>
      <t>nutzung</t>
    </r>
    <r>
      <rPr>
        <b/>
        <vertAlign val="superscript"/>
        <sz val="8"/>
        <rFont val="Arial"/>
        <family val="2"/>
      </rPr>
      <t>1)</t>
    </r>
  </si>
  <si>
    <r>
      <t>einfach</t>
    </r>
    <r>
      <rPr>
        <b/>
        <vertAlign val="superscript"/>
        <sz val="8"/>
        <rFont val="Arial"/>
        <family val="2"/>
      </rPr>
      <t>2)</t>
    </r>
  </si>
  <si>
    <t>1)</t>
  </si>
  <si>
    <t>meist: Raumtiefe &lt; 5m und Verhältnis Fenster- zu Bodenfläche &gt; 30 %</t>
  </si>
  <si>
    <t>zum Teil: Raumtiefe &gt; 5m oder Verhältnis Fenster- zu Bodenfläche &lt; 30 %</t>
  </si>
  <si>
    <t>Schulraum</t>
  </si>
  <si>
    <t>häufig</t>
  </si>
  <si>
    <t>2)</t>
  </si>
  <si>
    <t>einfach: ohne Beleuchtungssteuerung, verbessert: mit Beleuchtungssteuerung</t>
  </si>
  <si>
    <t>Verkehrsflächen</t>
  </si>
  <si>
    <t>Restaurant</t>
  </si>
  <si>
    <t>Lager</t>
  </si>
  <si>
    <t>wenig</t>
  </si>
  <si>
    <t>Werkstatt</t>
  </si>
  <si>
    <t>Parkgeschosse</t>
  </si>
  <si>
    <t>2750*</t>
  </si>
  <si>
    <t>6500**</t>
  </si>
  <si>
    <t>*</t>
  </si>
  <si>
    <t>Parkgeschosse in Büro und Gewerbebauten</t>
  </si>
  <si>
    <t>**</t>
  </si>
  <si>
    <t>öffentliche Parkhäuser</t>
  </si>
  <si>
    <t>Sporthalle</t>
  </si>
  <si>
    <t>Volllast</t>
  </si>
  <si>
    <t>Volllaststunden, Grenz- und Zielwerte für Beleuchtung</t>
  </si>
  <si>
    <t>Nutzungsart des Raumes</t>
  </si>
  <si>
    <t>Beleucht.-</t>
  </si>
  <si>
    <t>sp. Leist.</t>
  </si>
  <si>
    <t>Nennbeleuchtungsstärke und spez. Nennleistung (Richtwerte)</t>
  </si>
  <si>
    <t>Grenz- und Zielwerte für Lüftung und Klimatisierung</t>
  </si>
  <si>
    <t>besetzung</t>
  </si>
  <si>
    <t>(m²/P)</t>
  </si>
  <si>
    <t>mittlere</t>
  </si>
  <si>
    <t>Wärmel.</t>
  </si>
  <si>
    <t>weitere</t>
  </si>
  <si>
    <t>Beispiele</t>
  </si>
  <si>
    <t>&lt;20</t>
  </si>
  <si>
    <t>Raucher</t>
  </si>
  <si>
    <t>Nichtrauch.</t>
  </si>
  <si>
    <t>Büro mit normaler</t>
  </si>
  <si>
    <t>technischer Ausstattung</t>
  </si>
  <si>
    <t>Fensterlüftung</t>
  </si>
  <si>
    <t>ohne Kühlung</t>
  </si>
  <si>
    <t>Büro mit hoher</t>
  </si>
  <si>
    <t>Technisierung</t>
  </si>
  <si>
    <t>normaler Schulraum</t>
  </si>
  <si>
    <t>hoch techn. Übungsraum</t>
  </si>
  <si>
    <t>Hörsaal</t>
  </si>
  <si>
    <t>50% Rauch.</t>
  </si>
  <si>
    <t>geringe Belegung</t>
  </si>
  <si>
    <t>mittlere Belegung</t>
  </si>
  <si>
    <t>15m³/m²h</t>
  </si>
  <si>
    <t>Garderobe, Sanitärr.</t>
  </si>
  <si>
    <t>wenig gen.</t>
  </si>
  <si>
    <t>häufig gen.</t>
  </si>
  <si>
    <t>ständig gel.</t>
  </si>
  <si>
    <t>Archiv</t>
  </si>
  <si>
    <t>Lager im Verkauf</t>
  </si>
  <si>
    <t>L. f. empfindliche Güter</t>
  </si>
  <si>
    <t>15 m³/m²h</t>
  </si>
  <si>
    <t>bes. Anforderung an</t>
  </si>
  <si>
    <t>Schadstoff o. Wärmeabf.</t>
  </si>
  <si>
    <t>Parkgeschoss Büro</t>
  </si>
  <si>
    <t>öffentl. Parkhäuser</t>
  </si>
  <si>
    <t>2 m³/m²h</t>
  </si>
  <si>
    <t>3m³/m²h</t>
  </si>
  <si>
    <t>6d)</t>
  </si>
  <si>
    <t>Richtwerte für Vollastzeit Lüftung</t>
  </si>
  <si>
    <t>Nutzungsbedingungen</t>
  </si>
  <si>
    <t>Vollast</t>
  </si>
  <si>
    <t>mit mechan. Lüftung</t>
  </si>
  <si>
    <t>Schul- und Übungsräume</t>
  </si>
  <si>
    <t>mit mech. Lüftung</t>
  </si>
  <si>
    <t>Garderobe, Sanitärräume</t>
  </si>
  <si>
    <t>wenig genutzt</t>
  </si>
  <si>
    <t>häufig genutzt</t>
  </si>
  <si>
    <t>dauernde Lüftung erf.</t>
  </si>
  <si>
    <t>Anf. Stoff- o. Wärmeabf.</t>
  </si>
  <si>
    <t>Bürobauten</t>
  </si>
  <si>
    <t>öff. Parkhäuser</t>
  </si>
  <si>
    <t>6e)</t>
  </si>
  <si>
    <t>Richtwerte für Vollastzeit Kühlung</t>
  </si>
  <si>
    <t>Verkauf</t>
  </si>
  <si>
    <t>Hör-, Konferenzsaal</t>
  </si>
  <si>
    <t>6f)</t>
  </si>
  <si>
    <t>Grenzwerte für die Hilfsenergie Heizung</t>
  </si>
  <si>
    <t>Bei Neubauten und Sanierungen mit</t>
  </si>
  <si>
    <t>Verbesserung des Wärmeschutzes</t>
  </si>
  <si>
    <t>Bei Sanierungen ohne Verbesserung</t>
  </si>
  <si>
    <t>des baulichen Wärmeschutzes</t>
  </si>
  <si>
    <t>2a)</t>
  </si>
  <si>
    <t>Quelle: Leitfaden Heizenergie im Hochbau des Landes Hessen, HMUEJFG 1999</t>
  </si>
  <si>
    <t>Quelle: Leitfaden Umweltschutz im Bauwesen des Landes Hessen, HMDF 1991</t>
  </si>
  <si>
    <t>Quelle: Leitfaden Elektrische Energie im Hochbau des Landes Hessen, HMULF 2000</t>
  </si>
  <si>
    <t>*des Jahresnutzenergiebedarfes für Heizung und Warmw.</t>
  </si>
  <si>
    <t>Standardnutzungsdaten</t>
  </si>
  <si>
    <t>Kennung Nutzungstyp</t>
  </si>
  <si>
    <t>B</t>
  </si>
  <si>
    <t>C</t>
  </si>
  <si>
    <t>D</t>
  </si>
  <si>
    <t>E</t>
  </si>
  <si>
    <t>F</t>
  </si>
  <si>
    <t>G</t>
  </si>
  <si>
    <t>H</t>
  </si>
  <si>
    <t>J</t>
  </si>
  <si>
    <t>L</t>
  </si>
  <si>
    <t>M</t>
  </si>
  <si>
    <t>O</t>
  </si>
  <si>
    <t>Q</t>
  </si>
  <si>
    <t>R</t>
  </si>
  <si>
    <t>S</t>
  </si>
  <si>
    <t>Nutzungstyp</t>
  </si>
  <si>
    <t>Einfamilienhaus</t>
  </si>
  <si>
    <t>Mehrfamilienhaus</t>
  </si>
  <si>
    <t>Heime/Herbergen</t>
  </si>
  <si>
    <t>Rechenzentren</t>
  </si>
  <si>
    <t>Bereitschaftsdienste</t>
  </si>
  <si>
    <t>Schulen (allgemein)</t>
  </si>
  <si>
    <t>Grundschulen</t>
  </si>
  <si>
    <t>Berufsschulen</t>
  </si>
  <si>
    <t>Tagesstätten</t>
  </si>
  <si>
    <t>Sporthallen</t>
  </si>
  <si>
    <t>Bäder**</t>
  </si>
  <si>
    <t>Säle/Bühnen</t>
  </si>
  <si>
    <t>Laborgebäude</t>
  </si>
  <si>
    <t>Krankenhäuser</t>
  </si>
  <si>
    <t>Verpflegungseinrichtungen</t>
  </si>
  <si>
    <t>Produktions-/Werkstätten</t>
  </si>
  <si>
    <t>Verkaufsstätten</t>
  </si>
  <si>
    <t>Lagerstätten</t>
  </si>
  <si>
    <t>Anteil Nutzungstage in Heizzeit</t>
  </si>
  <si>
    <t>NTH</t>
  </si>
  <si>
    <t>[-]</t>
  </si>
  <si>
    <t>Nutzungsstunden pro Nutzungstag</t>
  </si>
  <si>
    <t>NST</t>
  </si>
  <si>
    <t>[h/d]</t>
  </si>
  <si>
    <t>durchschnittl. Personenbelegung während Nutzung</t>
  </si>
  <si>
    <t>PBN</t>
  </si>
  <si>
    <t>[m²/P]</t>
  </si>
  <si>
    <t>mittlere Raumlufttemperatur an Nutzungstagen</t>
  </si>
  <si>
    <t>TN</t>
  </si>
  <si>
    <t>[°C]</t>
  </si>
  <si>
    <t>mittlere Raumlufttemperatur an Tagen ohne Nutzung</t>
  </si>
  <si>
    <t>TL</t>
  </si>
  <si>
    <t>Heizgrenztemperatur</t>
  </si>
  <si>
    <t>TG</t>
  </si>
  <si>
    <t xml:space="preserve">bei natürlicher Lüftung (Fenster und Fugen): </t>
  </si>
  <si>
    <t>mittl. Luftwechsel in Nutzungszeit</t>
  </si>
  <si>
    <t>NLN</t>
  </si>
  <si>
    <t>[1/h]</t>
  </si>
  <si>
    <t>mittl. Luftwechsel außerhalb Nutzungszeit</t>
  </si>
  <si>
    <t>NLL</t>
  </si>
  <si>
    <t>bei mechanischer Lüftung:</t>
  </si>
  <si>
    <t>mechanischer Luftwechsel in Nutzungszeit (Mittelwert)</t>
  </si>
  <si>
    <t>MLN</t>
  </si>
  <si>
    <t>mechanischer Luftwechsel außerhalb Nutzungszeit (Mittelwert)</t>
  </si>
  <si>
    <t>MLL</t>
  </si>
  <si>
    <t>Restluftwechsel durch Undichtigkeiten (ohne Drucktest)</t>
  </si>
  <si>
    <t>RLOD</t>
  </si>
  <si>
    <t>Restluftw. durch Undichtigk. bei erfolgreichem Drucktest*</t>
  </si>
  <si>
    <t>RLMD</t>
  </si>
  <si>
    <t>Datengrundlage für Angebot an innerer Wärme</t>
  </si>
  <si>
    <t>Stromverbrauch</t>
  </si>
  <si>
    <t>pro m² EBF (ohne Klimatis.)</t>
  </si>
  <si>
    <t>SV</t>
  </si>
  <si>
    <t>[kWh/(m²a)]</t>
  </si>
  <si>
    <t>pro Person</t>
  </si>
  <si>
    <t>[kWh/(P*a)]</t>
  </si>
  <si>
    <t>Kaltwasserverbrauch pro Person und Tag</t>
  </si>
  <si>
    <t>KW</t>
  </si>
  <si>
    <t>[l/(P*d)]</t>
  </si>
  <si>
    <t>Warmwasserverbrauch pro Person und Tag (bei 60°C)</t>
  </si>
  <si>
    <t>WW</t>
  </si>
  <si>
    <t>durchschnittl. Wärmeabgabe pro Person</t>
  </si>
  <si>
    <t>WP</t>
  </si>
  <si>
    <t>[W]</t>
  </si>
  <si>
    <t>Reduktionsfaktor Elektrizität</t>
  </si>
  <si>
    <t>Erwärmung Kaltwasser</t>
  </si>
  <si>
    <t>[K]</t>
  </si>
  <si>
    <t>Angebot an innerer Wärme in der Heizzeit (mittl. Leistung)</t>
  </si>
  <si>
    <t>elektr. Geräte</t>
  </si>
  <si>
    <t>[W/m²]</t>
  </si>
  <si>
    <t>Kaltwasser-Ablauf</t>
  </si>
  <si>
    <t>Warmwasserbereitung</t>
  </si>
  <si>
    <t>Verdunstung</t>
  </si>
  <si>
    <t>mittl. Leistung gesamt</t>
  </si>
  <si>
    <t>Angebot innere Wärme bei 230 Tagen Heizzeit</t>
  </si>
  <si>
    <t>Anforderungen Heizwärmebedarf</t>
  </si>
  <si>
    <t>Gebäudekategorie</t>
  </si>
  <si>
    <t>*)  Luftwechsel bei 50 Pa kleiner gleich 1 1/h;        **)  ohne Abwärme Beckenwasser</t>
  </si>
  <si>
    <t>mittl. natürlicher Luftwechsel in Heizzeit</t>
  </si>
  <si>
    <t>mittlerer mechanischer Luftwechsel in Heizzeit</t>
  </si>
  <si>
    <t>3b)</t>
  </si>
  <si>
    <t>Baugrube</t>
  </si>
  <si>
    <t>Gründung: Fundamente</t>
  </si>
  <si>
    <t>Außenwände</t>
  </si>
  <si>
    <t>Innenwände</t>
  </si>
  <si>
    <t>Decken</t>
  </si>
  <si>
    <t>Dächer</t>
  </si>
  <si>
    <t xml:space="preserve"> - 390 sonstige Baukonstruktion</t>
  </si>
  <si>
    <t>Abwasser-, Wasser-, Gasanlagen</t>
  </si>
  <si>
    <t>Wärmeversorgungsanlagen</t>
  </si>
  <si>
    <t>Lufttechnische Anlagen</t>
  </si>
  <si>
    <t>Starkstromanlagen</t>
  </si>
  <si>
    <t>Fernmelde- und Informationstechnische Anlagen</t>
  </si>
  <si>
    <t>Förderanlagen</t>
  </si>
  <si>
    <t xml:space="preserve"> - 490 sonstige Technische Anlagen</t>
  </si>
  <si>
    <t>Bauwerk - Baukonstruktion</t>
  </si>
  <si>
    <t>Bauwerk - Technische Anlagen</t>
  </si>
  <si>
    <t>€/m²</t>
  </si>
  <si>
    <t>spezifische Kosten (netto)</t>
  </si>
  <si>
    <t>Aufbau-Spiegelrasterleuchte 1x58W mit EVG</t>
  </si>
  <si>
    <t>(alle Kosten komplett incl. Montage und Nebenarbeiten)</t>
  </si>
  <si>
    <t>Frequenzumrichter für Motorleistung &gt; 30 KW</t>
  </si>
  <si>
    <t>€/kW</t>
  </si>
  <si>
    <t>€/Stück</t>
  </si>
  <si>
    <t>Frequenzumrichter für Motorleistung &lt; 3 KW</t>
  </si>
  <si>
    <t>BHKW incl. Schalldämmung, Kat., Schaltschrank, Be- und Entlüftung</t>
  </si>
  <si>
    <r>
      <t>5.783*P</t>
    </r>
    <r>
      <rPr>
        <b/>
        <vertAlign val="subscript"/>
        <sz val="10"/>
        <rFont val="Arial"/>
        <family val="2"/>
      </rPr>
      <t>el</t>
    </r>
    <r>
      <rPr>
        <b/>
        <vertAlign val="superscript"/>
        <sz val="10"/>
        <rFont val="Arial"/>
        <family val="2"/>
      </rPr>
      <t>-0,3875</t>
    </r>
  </si>
  <si>
    <t>Nachrüstung Thermostatventile</t>
  </si>
  <si>
    <t>€/m³</t>
  </si>
  <si>
    <t>Regenwasserzisterne incl. Rohrleitungen und Hauswasserwerk</t>
  </si>
  <si>
    <t>€/kWp</t>
  </si>
  <si>
    <t>6g)</t>
  </si>
  <si>
    <t>Arbeitshilfen</t>
  </si>
  <si>
    <t>Richtwert PC-Arbeitsplatz</t>
  </si>
  <si>
    <t>W</t>
  </si>
  <si>
    <t>0,1-0,16</t>
  </si>
  <si>
    <t>17"-Monitor im Stillstand</t>
  </si>
  <si>
    <t>17"-Monitor im Betrieb</t>
  </si>
  <si>
    <t>17"-TFT-Monitor im Stillstand</t>
  </si>
  <si>
    <t>17"-TFT-Monitor im Betrieb</t>
  </si>
  <si>
    <t>Reinigungskosten</t>
  </si>
  <si>
    <t>Kosten</t>
  </si>
  <si>
    <r>
      <t>€/m</t>
    </r>
    <r>
      <rPr>
        <vertAlign val="superscript"/>
        <sz val="8"/>
        <rFont val="Arial"/>
        <family val="2"/>
      </rPr>
      <t>2</t>
    </r>
  </si>
  <si>
    <t>Schulreinigung, glatte Flächen /Mon.</t>
  </si>
  <si>
    <t>Glas (je Reinigung, 2x jährlich)</t>
  </si>
  <si>
    <t>Rahmen (je Reinigung, 1 x jährlich)</t>
  </si>
  <si>
    <t>Glas mit Hubsteiger (je Rein., 2x j.)</t>
  </si>
  <si>
    <t>Photovoltaik-Dachdichtungsbahn</t>
  </si>
  <si>
    <t>PV-Anlage incl. Wechselrichter, Verkalbelung und Direkteinspeisezähler (ca. 200 m²)</t>
  </si>
  <si>
    <t>Photovoltaik-Dachdichtungsbahn incl. Wechselrichter, Verkabelung … (ca. 200 m²)</t>
  </si>
  <si>
    <t>Neubau Lüftungsanlage Zu- und Abluft incl. WRG und Rohrleitungen (ca. 2.500 m³/h)</t>
  </si>
  <si>
    <t>Neubau Lüftungsanlage Zu- und Abluft incl. WRG und Rohrleitungen (ca. 5.000 m³/h)</t>
  </si>
  <si>
    <t>Lüftungsgerät passivhaustauglich mit 2 Ventilatoren und WRG (ca. 1.000 m³/h)</t>
  </si>
  <si>
    <t>Lüftungsgerät passivhaustauglich mit 2 Ventilatoren und WRG (ca. 5.000 m³/h)</t>
  </si>
  <si>
    <t>7c)</t>
  </si>
  <si>
    <t>PV-Anlage incl. Wechselrichter, Verkalbelung und Direkteinspeisezähler (ca. 10 m²)</t>
  </si>
  <si>
    <t>Vakuumdämmpaneele, 20 mm Stärke, Lambda = 0,005 W/mK</t>
  </si>
  <si>
    <t>Laserdrucker Standby</t>
  </si>
  <si>
    <t>Laserdrucker Betrieb</t>
  </si>
  <si>
    <t>Scanner Standby</t>
  </si>
  <si>
    <t>Scanner Betrieb</t>
  </si>
  <si>
    <t>Beamer Standby</t>
  </si>
  <si>
    <t>Beamer Betrieb</t>
  </si>
  <si>
    <t>Erdsonden (Entzugsleistung ca. 50 W/m)</t>
  </si>
  <si>
    <t>U-Wert</t>
  </si>
  <si>
    <t>Mehrkosten für Verstärkung der Dämmung pro cm</t>
  </si>
  <si>
    <t>Pellet-Kessel incl. Speicher, Ein- und Austragung, Regelung, Schornstein (100 kW)</t>
  </si>
  <si>
    <t>Pellet-Kessel incl. Speicher, Ein- und Austragung, Regelung, Schornstein (15 kW)</t>
  </si>
  <si>
    <t>U*-Wert von Rohrleitungen</t>
  </si>
  <si>
    <t>Dämmung nach EnEV (mm)</t>
  </si>
  <si>
    <t>60-80</t>
  </si>
  <si>
    <t>350-400</t>
  </si>
  <si>
    <t>390-450</t>
  </si>
  <si>
    <t>Einbau Holz-Alu-Fenster mit 2-fach Wärmeschutzverglasung (Uw=1,4 W/m²K)</t>
  </si>
  <si>
    <t>Einbau Sparperlator 5-6 l/min</t>
  </si>
  <si>
    <t>€/St</t>
  </si>
  <si>
    <t>Einbau Selbstschlussarmatur 5-6 l/min, Abschaltzeit 5 sec</t>
  </si>
  <si>
    <t>Einbau Sparduschkopf 7 l/min</t>
  </si>
  <si>
    <t>Nachrüstung Stoppfunktion Toilettenspülkasten (Gewicht) + Aufkleber</t>
  </si>
  <si>
    <t>Komplettes Gebäude</t>
  </si>
  <si>
    <t>Gerüststellung, WDVS Hartschaum WLG 022 mit 10 cm, Außenputz</t>
  </si>
  <si>
    <t>Mehrkosten für Verstärkung WDVS Hartschaum WLG 022 pro cm</t>
  </si>
  <si>
    <t>Sanierung Heizzentrale (Brennwertkessel, Verteiler, Regelung)</t>
  </si>
  <si>
    <t>Spülmengen/Durchflussmengen</t>
  </si>
  <si>
    <t>Toilettenspülkästen Bestand</t>
  </si>
  <si>
    <t>6 - 9</t>
  </si>
  <si>
    <t>4,5</t>
  </si>
  <si>
    <t>Urinale Bestand</t>
  </si>
  <si>
    <t>2 - 4</t>
  </si>
  <si>
    <t>0</t>
  </si>
  <si>
    <t>Handwaschbecken Bestand</t>
  </si>
  <si>
    <t>6-10</t>
  </si>
  <si>
    <t>l/min</t>
  </si>
  <si>
    <t>Toilettenspülkästen soll</t>
  </si>
  <si>
    <t>Urinale soll</t>
  </si>
  <si>
    <t>Handwaschbecken soll</t>
  </si>
  <si>
    <t>5</t>
  </si>
  <si>
    <t>Dusche Bestand</t>
  </si>
  <si>
    <t>9-12</t>
  </si>
  <si>
    <t>Dusche soll</t>
  </si>
  <si>
    <t>7</t>
  </si>
  <si>
    <t>Handwaschbecken Verwaltung</t>
  </si>
  <si>
    <t>2</t>
  </si>
  <si>
    <t>min/P,d</t>
  </si>
  <si>
    <t>Nutzungsdauer*</t>
  </si>
  <si>
    <t>*bei Selbstschlussarmaturen 25% weniger</t>
  </si>
  <si>
    <t>Handwaschbecken Schule/KT</t>
  </si>
  <si>
    <t>1,5</t>
  </si>
  <si>
    <t>Duschen Schule</t>
  </si>
  <si>
    <t>0,01</t>
  </si>
  <si>
    <t>Duschen Schwimmbad</t>
  </si>
  <si>
    <t>8</t>
  </si>
  <si>
    <t>min/P/d</t>
  </si>
  <si>
    <t>7d)</t>
  </si>
  <si>
    <t>Duschen Sporthalle/-anlage (Vereine)</t>
  </si>
  <si>
    <t>Handwaschbecken Sporthalle/-anlage</t>
  </si>
  <si>
    <t>0,8</t>
  </si>
  <si>
    <t>Sporthalle/Sportanlage/Schwimmbad</t>
  </si>
  <si>
    <t>Mehrkosten für Verstärkung WDVS Mineralwolle WLG 035 pro cm</t>
  </si>
  <si>
    <t>Mehrkosten für Verstärkung der Mineraldämmplatte WLG 045 pro cm</t>
  </si>
  <si>
    <t>Dämmung zwischen den Sparren von Innen (140 mm Mineralwolle, Gipskarton)</t>
  </si>
  <si>
    <t>Austausch von Umwälzpumpen gegen energieeffiziente (bis 100 W)</t>
  </si>
  <si>
    <t>Einbau oder Ersatz von Sonnenschutz mit Tageslichtfunktion (Alulamelle außen)</t>
  </si>
  <si>
    <t>Thermische Solaranlage incl. Speicher, Rohrleitungen, Regelung (&gt; 50 m²)</t>
  </si>
  <si>
    <t>350-480</t>
  </si>
  <si>
    <t>650-700</t>
  </si>
  <si>
    <t>Thermische Solaranlage incl. Speicher, Rohrleitungen, Regelung (10-20 m²)</t>
  </si>
  <si>
    <t>Mehrkosten für Verstärkung WDVS EPS (Polystyrol) WLG 035 pro cm</t>
  </si>
  <si>
    <t>Austausch Heizkessel (Brennwert, Gas)</t>
  </si>
  <si>
    <t>Sanierung der Beleuchtung in Büros und Schulen (300 lux, Spiegelraster mit EVG)</t>
  </si>
  <si>
    <t>Dämmung der Kellerdecke von unten mit 120 mm Polystyrol WLG035, Spachtelung</t>
  </si>
  <si>
    <t>Gerüststellung, WDVS Polystyrol WLG 035 mit 18 cm, Außenputz</t>
  </si>
  <si>
    <t>Gerüststellung, WDVS Mineralwolle WLG 035 mit 18 cm, Außenputz</t>
  </si>
  <si>
    <t>Mehrkosten Wärmedämmverbundsystem 180mm EPS 035 gegenüber Neuverputz</t>
  </si>
  <si>
    <t>Gerüststellung, Vorhangfassade Polystyrol WLG 035 mit 18 cm, Fassadenplatten</t>
  </si>
  <si>
    <t>Innendämmung mit 120 mm Mineraldämmplatte WLG 045 und Verputz</t>
  </si>
  <si>
    <t>Abschlagen alter Putz, Neuverputz mit 3x3 cm mineralischem Dämmputz WLG 065</t>
  </si>
  <si>
    <t>Dämmung ob. Geschossdecke mit 220 mm Mineralwolle WLG 035 (10% begehbar)</t>
  </si>
  <si>
    <t>Flachdach: Mineralfaser-Gefälledämmung 260 mm im Mittel, Bitumendachbahn</t>
  </si>
  <si>
    <t>Mehrkosten Flachdachdämmung (extrudiert) 260 mm gegenüber reiner Abdichtung</t>
  </si>
  <si>
    <t>Dämmung zwischen und unter den Sparren von Innen (260 mm MW, Gipskarton)</t>
  </si>
  <si>
    <t>Einbau Holz-Alu-Fenster mit 3-fach Wärmeschutzverglasung (Uw=0,8 W/m²K)</t>
  </si>
  <si>
    <t>PC ohne Bildschirm</t>
  </si>
  <si>
    <t>Tintenstrahldrucker Betrieb</t>
  </si>
  <si>
    <t>Intenstrahldrucker Stand-by</t>
  </si>
  <si>
    <t>Regelung für vorhandenen Heizkreis (Pumpe, Mischventil, Regelung)</t>
  </si>
  <si>
    <t>Stand:</t>
  </si>
  <si>
    <t>EUR</t>
  </si>
  <si>
    <t>Euro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</si>
</sst>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#"/>
    <numFmt numFmtId="177" formatCode="#,##0.0"/>
    <numFmt numFmtId="178" formatCode="0.000"/>
    <numFmt numFmtId="179" formatCode="#,##0.000"/>
    <numFmt numFmtId="180" formatCode="#,##0.0000"/>
    <numFmt numFmtId="181" formatCode="#,##0.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"/>
    <numFmt numFmtId="188" formatCode="0.0000000000"/>
    <numFmt numFmtId="189" formatCode="0.000000000"/>
    <numFmt numFmtId="190" formatCode="\ 0.00;\-0.00"/>
    <numFmt numFmtId="191" formatCode="0.00\ "/>
    <numFmt numFmtId="192" formatCode="#,##0.000000"/>
  </numFmts>
  <fonts count="38">
    <font>
      <sz val="8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b/>
      <sz val="10"/>
      <color indexed="9"/>
      <name val="Arial"/>
      <family val="0"/>
    </font>
    <font>
      <vertAlign val="subscript"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i/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7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5" borderId="2" applyNumberFormat="0" applyAlignment="0" applyProtection="0"/>
    <xf numFmtId="0" fontId="18" fillId="0" borderId="0" applyNumberFormat="0" applyFill="0" applyBorder="0" applyAlignment="0" applyProtection="0"/>
    <xf numFmtId="175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3" fontId="0" fillId="0" borderId="3">
      <alignment vertical="center"/>
      <protection/>
    </xf>
    <xf numFmtId="177" fontId="0" fillId="0" borderId="3">
      <alignment vertical="center"/>
      <protection/>
    </xf>
    <xf numFmtId="4" fontId="0" fillId="0" borderId="3">
      <alignment vertical="center"/>
      <protection/>
    </xf>
    <xf numFmtId="0" fontId="25" fillId="7" borderId="2" applyNumberFormat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0" fillId="4" borderId="5" applyNumberFormat="0" applyFont="0" applyAlignment="0" applyProtection="0"/>
    <xf numFmtId="9" fontId="9" fillId="0" borderId="0" applyFont="0" applyFill="0" applyBorder="0" applyAlignment="0" applyProtection="0"/>
    <xf numFmtId="0" fontId="30" fillId="16" borderId="0" applyNumberFormat="0" applyBorder="0" applyAlignment="0" applyProtection="0"/>
    <xf numFmtId="0" fontId="5" fillId="17" borderId="0">
      <alignment horizontal="center" vertical="center"/>
      <protection/>
    </xf>
    <xf numFmtId="0" fontId="0" fillId="17" borderId="0">
      <alignment horizontal="center" vertical="center"/>
      <protection/>
    </xf>
    <xf numFmtId="0" fontId="9" fillId="0" borderId="0">
      <alignment/>
      <protection/>
    </xf>
    <xf numFmtId="0" fontId="6" fillId="18" borderId="0">
      <alignment horizontal="left" vertical="center"/>
      <protection/>
    </xf>
    <xf numFmtId="0" fontId="4" fillId="19" borderId="0">
      <alignment horizontal="left" vertical="center"/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17" borderId="0">
      <alignment horizontal="left" vertical="center"/>
      <protection/>
    </xf>
    <xf numFmtId="0" fontId="5" fillId="20" borderId="0">
      <alignment horizontal="left" vertical="center"/>
      <protection/>
    </xf>
    <xf numFmtId="0" fontId="0" fillId="17" borderId="0">
      <alignment horizontal="left" vertical="center"/>
      <protection/>
    </xf>
    <xf numFmtId="0" fontId="0" fillId="20" borderId="0">
      <alignment horizontal="left" vertical="center"/>
      <protection/>
    </xf>
    <xf numFmtId="0" fontId="36" fillId="21" borderId="10" applyNumberFormat="0" applyAlignment="0" applyProtection="0"/>
  </cellStyleXfs>
  <cellXfs count="386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11" xfId="44" applyBorder="1">
      <alignment vertical="center"/>
      <protection/>
    </xf>
    <xf numFmtId="2" fontId="0" fillId="0" borderId="11" xfId="44" applyNumberFormat="1" applyBorder="1">
      <alignment vertical="center"/>
      <protection/>
    </xf>
    <xf numFmtId="3" fontId="0" fillId="0" borderId="11" xfId="44" applyBorder="1" applyAlignment="1">
      <alignment horizontal="right" vertical="center"/>
      <protection/>
    </xf>
    <xf numFmtId="3" fontId="0" fillId="0" borderId="11" xfId="44" applyFont="1" applyBorder="1">
      <alignment vertical="center"/>
      <protection/>
    </xf>
    <xf numFmtId="2" fontId="0" fillId="0" borderId="11" xfId="44" applyNumberFormat="1" applyFont="1" applyBorder="1">
      <alignment vertical="center"/>
      <protection/>
    </xf>
    <xf numFmtId="3" fontId="0" fillId="0" borderId="11" xfId="44" applyFont="1" applyBorder="1" applyAlignment="1">
      <alignment horizontal="right" vertical="center"/>
      <protection/>
    </xf>
    <xf numFmtId="178" fontId="0" fillId="0" borderId="11" xfId="44" applyNumberFormat="1" applyFont="1" applyBorder="1">
      <alignment vertical="center"/>
      <protection/>
    </xf>
    <xf numFmtId="179" fontId="0" fillId="0" borderId="11" xfId="44" applyNumberFormat="1" applyFont="1" applyBorder="1">
      <alignment vertical="center"/>
      <protection/>
    </xf>
    <xf numFmtId="179" fontId="0" fillId="0" borderId="11" xfId="44" applyNumberFormat="1" applyBorder="1">
      <alignment vertical="center"/>
      <protection/>
    </xf>
    <xf numFmtId="3" fontId="0" fillId="0" borderId="11" xfId="44" applyBorder="1" applyAlignment="1">
      <alignment horizontal="left" vertical="center"/>
      <protection/>
    </xf>
    <xf numFmtId="4" fontId="0" fillId="0" borderId="11" xfId="46" applyBorder="1">
      <alignment vertical="center"/>
      <protection/>
    </xf>
    <xf numFmtId="177" fontId="0" fillId="0" borderId="11" xfId="45" applyBorder="1">
      <alignment vertical="center"/>
      <protection/>
    </xf>
    <xf numFmtId="0" fontId="4" fillId="19" borderId="12" xfId="60" applyFont="1" applyBorder="1">
      <alignment horizontal="left" vertical="center"/>
      <protection/>
    </xf>
    <xf numFmtId="0" fontId="4" fillId="19" borderId="13" xfId="60" applyBorder="1">
      <alignment horizontal="left" vertical="center"/>
      <protection/>
    </xf>
    <xf numFmtId="0" fontId="5" fillId="22" borderId="13" xfId="56" applyFill="1" applyBorder="1">
      <alignment horizontal="center" vertical="center"/>
      <protection/>
    </xf>
    <xf numFmtId="2" fontId="5" fillId="22" borderId="13" xfId="56" applyNumberFormat="1" applyFont="1" applyFill="1" applyBorder="1">
      <alignment horizontal="center" vertical="center"/>
      <protection/>
    </xf>
    <xf numFmtId="0" fontId="5" fillId="22" borderId="13" xfId="56" applyFont="1" applyFill="1" applyBorder="1">
      <alignment horizontal="center" vertical="center"/>
      <protection/>
    </xf>
    <xf numFmtId="0" fontId="5" fillId="22" borderId="13" xfId="56" applyFont="1" applyFill="1" applyBorder="1" applyAlignment="1">
      <alignment horizontal="right" vertical="center"/>
      <protection/>
    </xf>
    <xf numFmtId="0" fontId="5" fillId="22" borderId="14" xfId="56" applyFill="1" applyBorder="1">
      <alignment horizontal="center" vertical="center"/>
      <protection/>
    </xf>
    <xf numFmtId="0" fontId="4" fillId="19" borderId="15" xfId="60" applyFont="1" applyBorder="1">
      <alignment horizontal="left" vertical="center"/>
      <protection/>
    </xf>
    <xf numFmtId="0" fontId="4" fillId="19" borderId="0" xfId="60" applyFont="1" applyBorder="1">
      <alignment horizontal="left" vertical="center"/>
      <protection/>
    </xf>
    <xf numFmtId="0" fontId="0" fillId="22" borderId="0" xfId="57" applyFill="1" applyBorder="1">
      <alignment horizontal="center" vertical="center"/>
      <protection/>
    </xf>
    <xf numFmtId="2" fontId="0" fillId="22" borderId="0" xfId="57" applyNumberFormat="1" applyFont="1" applyFill="1" applyBorder="1">
      <alignment horizontal="center" vertical="center"/>
      <protection/>
    </xf>
    <xf numFmtId="0" fontId="0" fillId="22" borderId="0" xfId="57" applyFont="1" applyFill="1" applyBorder="1">
      <alignment horizontal="center" vertical="center"/>
      <protection/>
    </xf>
    <xf numFmtId="0" fontId="0" fillId="22" borderId="0" xfId="57" applyFont="1" applyFill="1" applyBorder="1" applyAlignment="1">
      <alignment horizontal="right" vertical="center"/>
      <protection/>
    </xf>
    <xf numFmtId="0" fontId="0" fillId="22" borderId="16" xfId="57" applyFill="1" applyBorder="1">
      <alignment horizontal="center" vertical="center"/>
      <protection/>
    </xf>
    <xf numFmtId="0" fontId="0" fillId="22" borderId="15" xfId="72" applyFont="1" applyFill="1" applyBorder="1">
      <alignment horizontal="left" vertical="center"/>
      <protection/>
    </xf>
    <xf numFmtId="0" fontId="0" fillId="22" borderId="0" xfId="72" applyFill="1" applyBorder="1">
      <alignment horizontal="left" vertical="center"/>
      <protection/>
    </xf>
    <xf numFmtId="3" fontId="0" fillId="0" borderId="17" xfId="44" applyBorder="1">
      <alignment vertical="center"/>
      <protection/>
    </xf>
    <xf numFmtId="0" fontId="0" fillId="22" borderId="0" xfId="72" applyFont="1" applyFill="1" applyBorder="1">
      <alignment horizontal="left" vertical="center"/>
      <protection/>
    </xf>
    <xf numFmtId="0" fontId="5" fillId="22" borderId="15" xfId="70" applyFont="1" applyFill="1" applyBorder="1">
      <alignment horizontal="left" vertical="center"/>
      <protection/>
    </xf>
    <xf numFmtId="0" fontId="5" fillId="22" borderId="0" xfId="70" applyFill="1" applyBorder="1">
      <alignment horizontal="left" vertical="center"/>
      <protection/>
    </xf>
    <xf numFmtId="0" fontId="5" fillId="22" borderId="0" xfId="70" applyFont="1" applyFill="1" applyBorder="1">
      <alignment horizontal="left" vertical="center"/>
      <protection/>
    </xf>
    <xf numFmtId="3" fontId="0" fillId="0" borderId="17" xfId="44" applyBorder="1" applyAlignment="1">
      <alignment horizontal="left" vertical="center"/>
      <protection/>
    </xf>
    <xf numFmtId="0" fontId="0" fillId="22" borderId="15" xfId="72" applyFill="1" applyBorder="1">
      <alignment horizontal="left" vertical="center"/>
      <protection/>
    </xf>
    <xf numFmtId="0" fontId="5" fillId="22" borderId="0" xfId="57" applyFont="1" applyFill="1" applyBorder="1" applyAlignment="1">
      <alignment horizontal="right" vertical="center"/>
      <protection/>
    </xf>
    <xf numFmtId="0" fontId="0" fillId="22" borderId="18" xfId="72" applyFont="1" applyFill="1" applyBorder="1">
      <alignment horizontal="left" vertical="center"/>
      <protection/>
    </xf>
    <xf numFmtId="0" fontId="0" fillId="22" borderId="19" xfId="72" applyFont="1" applyFill="1" applyBorder="1">
      <alignment horizontal="left" vertical="center"/>
      <protection/>
    </xf>
    <xf numFmtId="3" fontId="0" fillId="0" borderId="20" xfId="44" applyFont="1" applyBorder="1">
      <alignment vertical="center"/>
      <protection/>
    </xf>
    <xf numFmtId="2" fontId="0" fillId="0" borderId="20" xfId="44" applyNumberFormat="1" applyFont="1" applyBorder="1">
      <alignment vertical="center"/>
      <protection/>
    </xf>
    <xf numFmtId="3" fontId="0" fillId="0" borderId="20" xfId="44" applyFont="1" applyBorder="1" applyAlignment="1">
      <alignment horizontal="right" vertical="center"/>
      <protection/>
    </xf>
    <xf numFmtId="3" fontId="0" fillId="0" borderId="20" xfId="44" applyBorder="1">
      <alignment vertical="center"/>
      <protection/>
    </xf>
    <xf numFmtId="3" fontId="0" fillId="0" borderId="21" xfId="44" applyBorder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20" borderId="13" xfId="56" applyFill="1" applyBorder="1">
      <alignment horizontal="center" vertical="center"/>
      <protection/>
    </xf>
    <xf numFmtId="0" fontId="5" fillId="20" borderId="14" xfId="56" applyFill="1" applyBorder="1">
      <alignment horizontal="center" vertical="center"/>
      <protection/>
    </xf>
    <xf numFmtId="0" fontId="4" fillId="19" borderId="15" xfId="60" applyBorder="1">
      <alignment horizontal="left" vertical="center"/>
      <protection/>
    </xf>
    <xf numFmtId="0" fontId="4" fillId="19" borderId="0" xfId="60" applyBorder="1">
      <alignment horizontal="left" vertical="center"/>
      <protection/>
    </xf>
    <xf numFmtId="0" fontId="5" fillId="20" borderId="16" xfId="56" applyFill="1" applyBorder="1">
      <alignment horizontal="center" vertical="center"/>
      <protection/>
    </xf>
    <xf numFmtId="0" fontId="0" fillId="20" borderId="15" xfId="72" applyFill="1" applyBorder="1">
      <alignment horizontal="left" vertical="center"/>
      <protection/>
    </xf>
    <xf numFmtId="0" fontId="0" fillId="20" borderId="0" xfId="72" applyFill="1" applyBorder="1">
      <alignment horizontal="left" vertical="center"/>
      <protection/>
    </xf>
    <xf numFmtId="0" fontId="0" fillId="20" borderId="0" xfId="57" applyFill="1" applyBorder="1">
      <alignment horizontal="center" vertical="center"/>
      <protection/>
    </xf>
    <xf numFmtId="0" fontId="0" fillId="20" borderId="16" xfId="57" applyFill="1" applyBorder="1">
      <alignment horizontal="center" vertical="center"/>
      <protection/>
    </xf>
    <xf numFmtId="0" fontId="0" fillId="0" borderId="17" xfId="44" applyNumberFormat="1" applyBorder="1" applyAlignment="1">
      <alignment horizontal="right" vertical="center"/>
      <protection/>
    </xf>
    <xf numFmtId="0" fontId="0" fillId="20" borderId="18" xfId="72" applyFill="1" applyBorder="1">
      <alignment horizontal="left" vertical="center"/>
      <protection/>
    </xf>
    <xf numFmtId="0" fontId="0" fillId="20" borderId="19" xfId="72" applyFill="1" applyBorder="1">
      <alignment horizontal="left" vertical="center"/>
      <protection/>
    </xf>
    <xf numFmtId="0" fontId="0" fillId="0" borderId="21" xfId="44" applyNumberFormat="1" applyBorder="1" applyAlignment="1">
      <alignment horizontal="right" vertical="center"/>
      <protection/>
    </xf>
    <xf numFmtId="179" fontId="0" fillId="0" borderId="11" xfId="46" applyNumberFormat="1" applyBorder="1">
      <alignment vertical="center"/>
      <protection/>
    </xf>
    <xf numFmtId="0" fontId="0" fillId="20" borderId="0" xfId="72" applyFill="1" applyBorder="1" applyAlignment="1">
      <alignment horizontal="right" vertical="center"/>
      <protection/>
    </xf>
    <xf numFmtId="9" fontId="5" fillId="20" borderId="0" xfId="56" applyNumberFormat="1" applyFill="1" applyBorder="1">
      <alignment horizontal="center" vertical="center"/>
      <protection/>
    </xf>
    <xf numFmtId="9" fontId="5" fillId="20" borderId="16" xfId="56" applyNumberFormat="1" applyFill="1" applyBorder="1">
      <alignment horizontal="center" vertical="center"/>
      <protection/>
    </xf>
    <xf numFmtId="0" fontId="5" fillId="20" borderId="0" xfId="72" applyFont="1" applyFill="1" applyBorder="1" applyAlignment="1">
      <alignment horizontal="right" vertical="center"/>
      <protection/>
    </xf>
    <xf numFmtId="179" fontId="0" fillId="0" borderId="17" xfId="46" applyNumberFormat="1" applyBorder="1">
      <alignment vertical="center"/>
      <protection/>
    </xf>
    <xf numFmtId="0" fontId="5" fillId="20" borderId="19" xfId="72" applyFont="1" applyFill="1" applyBorder="1" applyAlignment="1">
      <alignment horizontal="right" vertical="center"/>
      <protection/>
    </xf>
    <xf numFmtId="179" fontId="0" fillId="0" borderId="20" xfId="46" applyNumberFormat="1" applyBorder="1">
      <alignment vertical="center"/>
      <protection/>
    </xf>
    <xf numFmtId="179" fontId="0" fillId="0" borderId="21" xfId="46" applyNumberFormat="1" applyBorder="1">
      <alignment vertical="center"/>
      <protection/>
    </xf>
    <xf numFmtId="4" fontId="0" fillId="0" borderId="17" xfId="46" applyBorder="1">
      <alignment vertical="center"/>
      <protection/>
    </xf>
    <xf numFmtId="4" fontId="0" fillId="0" borderId="21" xfId="46" applyBorder="1">
      <alignment vertical="center"/>
      <protection/>
    </xf>
    <xf numFmtId="0" fontId="0" fillId="20" borderId="13" xfId="72" applyFill="1" applyBorder="1">
      <alignment horizontal="left" vertical="center"/>
      <protection/>
    </xf>
    <xf numFmtId="0" fontId="0" fillId="20" borderId="14" xfId="72" applyFill="1" applyBorder="1">
      <alignment horizontal="left" vertical="center"/>
      <protection/>
    </xf>
    <xf numFmtId="0" fontId="0" fillId="20" borderId="16" xfId="72" applyFill="1" applyBorder="1">
      <alignment horizontal="left" vertical="center"/>
      <protection/>
    </xf>
    <xf numFmtId="0" fontId="0" fillId="20" borderId="22" xfId="72" applyFill="1" applyBorder="1">
      <alignment horizontal="left" vertical="center"/>
      <protection/>
    </xf>
    <xf numFmtId="3" fontId="0" fillId="0" borderId="23" xfId="44" applyBorder="1">
      <alignment vertical="center"/>
      <protection/>
    </xf>
    <xf numFmtId="2" fontId="0" fillId="0" borderId="23" xfId="44" applyNumberFormat="1" applyBorder="1">
      <alignment vertical="center"/>
      <protection/>
    </xf>
    <xf numFmtId="3" fontId="0" fillId="0" borderId="23" xfId="44" applyBorder="1" applyAlignment="1">
      <alignment horizontal="right" vertical="center"/>
      <protection/>
    </xf>
    <xf numFmtId="3" fontId="0" fillId="0" borderId="24" xfId="44" applyBorder="1">
      <alignment vertical="center"/>
      <protection/>
    </xf>
    <xf numFmtId="3" fontId="0" fillId="0" borderId="23" xfId="44" applyFont="1" applyBorder="1">
      <alignment vertical="center"/>
      <protection/>
    </xf>
    <xf numFmtId="2" fontId="0" fillId="0" borderId="23" xfId="44" applyNumberFormat="1" applyFont="1" applyBorder="1">
      <alignment vertical="center"/>
      <protection/>
    </xf>
    <xf numFmtId="3" fontId="0" fillId="0" borderId="23" xfId="44" applyFont="1" applyBorder="1" applyAlignment="1">
      <alignment horizontal="right" vertical="center"/>
      <protection/>
    </xf>
    <xf numFmtId="3" fontId="0" fillId="0" borderId="23" xfId="44" applyBorder="1" applyAlignment="1">
      <alignment horizontal="left" vertical="center"/>
      <protection/>
    </xf>
    <xf numFmtId="3" fontId="0" fillId="0" borderId="24" xfId="44" applyBorder="1" applyAlignment="1">
      <alignment horizontal="left" vertical="center"/>
      <protection/>
    </xf>
    <xf numFmtId="4" fontId="0" fillId="0" borderId="23" xfId="46" applyBorder="1">
      <alignment vertical="center"/>
      <protection/>
    </xf>
    <xf numFmtId="0" fontId="4" fillId="19" borderId="13" xfId="60" applyFont="1" applyBorder="1">
      <alignment horizontal="left" vertical="center"/>
      <protection/>
    </xf>
    <xf numFmtId="177" fontId="0" fillId="0" borderId="20" xfId="45" applyBorder="1">
      <alignment vertical="center"/>
      <protection/>
    </xf>
    <xf numFmtId="16" fontId="4" fillId="19" borderId="12" xfId="60" applyNumberFormat="1" applyFont="1" applyBorder="1">
      <alignment horizontal="left" vertical="center"/>
      <protection/>
    </xf>
    <xf numFmtId="0" fontId="0" fillId="20" borderId="25" xfId="72" applyFill="1" applyBorder="1">
      <alignment horizontal="left" vertical="center"/>
      <protection/>
    </xf>
    <xf numFmtId="0" fontId="0" fillId="20" borderId="26" xfId="57" applyFill="1" applyBorder="1">
      <alignment horizontal="center" vertical="center"/>
      <protection/>
    </xf>
    <xf numFmtId="0" fontId="0" fillId="0" borderId="11" xfId="46" applyNumberFormat="1" applyBorder="1">
      <alignment vertical="center"/>
      <protection/>
    </xf>
    <xf numFmtId="0" fontId="4" fillId="19" borderId="14" xfId="60" applyBorder="1">
      <alignment horizontal="left" vertical="center"/>
      <protection/>
    </xf>
    <xf numFmtId="0" fontId="5" fillId="20" borderId="27" xfId="56" applyFill="1" applyBorder="1" applyAlignment="1">
      <alignment horizontal="right" vertical="center"/>
      <protection/>
    </xf>
    <xf numFmtId="0" fontId="5" fillId="20" borderId="13" xfId="56" applyFill="1" applyBorder="1" applyAlignment="1">
      <alignment horizontal="left" vertical="center"/>
      <protection/>
    </xf>
    <xf numFmtId="0" fontId="5" fillId="20" borderId="27" xfId="56" applyFill="1" applyBorder="1" applyAlignment="1">
      <alignment horizontal="left" vertical="center"/>
      <protection/>
    </xf>
    <xf numFmtId="0" fontId="0" fillId="0" borderId="17" xfId="46" applyNumberFormat="1" applyBorder="1">
      <alignment vertical="center"/>
      <protection/>
    </xf>
    <xf numFmtId="4" fontId="0" fillId="0" borderId="20" xfId="46" applyBorder="1">
      <alignment vertical="center"/>
      <protection/>
    </xf>
    <xf numFmtId="0" fontId="5" fillId="20" borderId="0" xfId="70" applyFill="1" applyBorder="1">
      <alignment horizontal="left" vertical="center"/>
      <protection/>
    </xf>
    <xf numFmtId="0" fontId="5" fillId="20" borderId="16" xfId="70" applyFill="1" applyBorder="1">
      <alignment horizontal="left" vertical="center"/>
      <protection/>
    </xf>
    <xf numFmtId="0" fontId="0" fillId="20" borderId="19" xfId="57" applyFill="1" applyBorder="1">
      <alignment horizontal="center" vertical="center"/>
      <protection/>
    </xf>
    <xf numFmtId="0" fontId="0" fillId="20" borderId="22" xfId="57" applyFill="1" applyBorder="1">
      <alignment horizontal="center" vertical="center"/>
      <protection/>
    </xf>
    <xf numFmtId="0" fontId="5" fillId="20" borderId="15" xfId="70" applyFill="1" applyBorder="1">
      <alignment horizontal="left" vertical="center"/>
      <protection/>
    </xf>
    <xf numFmtId="0" fontId="0" fillId="0" borderId="11" xfId="44" applyNumberFormat="1" applyBorder="1">
      <alignment vertical="center"/>
      <protection/>
    </xf>
    <xf numFmtId="0" fontId="0" fillId="0" borderId="17" xfId="44" applyNumberFormat="1" applyBorder="1">
      <alignment vertical="center"/>
      <protection/>
    </xf>
    <xf numFmtId="0" fontId="0" fillId="0" borderId="20" xfId="44" applyNumberFormat="1" applyBorder="1">
      <alignment vertical="center"/>
      <protection/>
    </xf>
    <xf numFmtId="0" fontId="0" fillId="0" borderId="21" xfId="44" applyNumberFormat="1" applyBorder="1">
      <alignment vertical="center"/>
      <protection/>
    </xf>
    <xf numFmtId="0" fontId="0" fillId="20" borderId="28" xfId="72" applyFill="1" applyBorder="1">
      <alignment horizontal="left" vertical="center"/>
      <protection/>
    </xf>
    <xf numFmtId="0" fontId="0" fillId="20" borderId="29" xfId="72" applyFill="1" applyBorder="1">
      <alignment horizontal="left" vertical="center"/>
      <protection/>
    </xf>
    <xf numFmtId="0" fontId="0" fillId="23" borderId="15" xfId="72" applyFill="1" applyBorder="1">
      <alignment horizontal="left" vertical="center"/>
      <protection/>
    </xf>
    <xf numFmtId="0" fontId="5" fillId="23" borderId="0" xfId="70" applyFill="1" applyBorder="1">
      <alignment horizontal="left" vertical="center"/>
      <protection/>
    </xf>
    <xf numFmtId="0" fontId="0" fillId="23" borderId="0" xfId="72" applyFill="1" applyBorder="1">
      <alignment horizontal="left" vertical="center"/>
      <protection/>
    </xf>
    <xf numFmtId="0" fontId="5" fillId="23" borderId="16" xfId="56" applyFill="1" applyBorder="1">
      <alignment horizontal="center" vertical="center"/>
      <protection/>
    </xf>
    <xf numFmtId="0" fontId="0" fillId="23" borderId="18" xfId="72" applyFill="1" applyBorder="1">
      <alignment horizontal="left" vertical="center"/>
      <protection/>
    </xf>
    <xf numFmtId="0" fontId="0" fillId="23" borderId="19" xfId="72" applyFill="1" applyBorder="1">
      <alignment horizontal="left" vertical="center"/>
      <protection/>
    </xf>
    <xf numFmtId="0" fontId="5" fillId="23" borderId="0" xfId="56" applyFill="1" applyBorder="1">
      <alignment horizontal="center" vertical="center"/>
      <protection/>
    </xf>
    <xf numFmtId="0" fontId="0" fillId="23" borderId="0" xfId="57" applyFill="1" applyBorder="1">
      <alignment horizontal="center" vertical="center"/>
      <protection/>
    </xf>
    <xf numFmtId="0" fontId="0" fillId="23" borderId="16" xfId="57" applyFill="1" applyBorder="1">
      <alignment horizontal="center" vertical="center"/>
      <protection/>
    </xf>
    <xf numFmtId="0" fontId="0" fillId="20" borderId="0" xfId="72" applyFont="1" applyFill="1" applyBorder="1">
      <alignment horizontal="left" vertical="center"/>
      <protection/>
    </xf>
    <xf numFmtId="16" fontId="0" fillId="0" borderId="17" xfId="44" applyNumberFormat="1" applyFont="1" applyBorder="1" applyAlignment="1">
      <alignment horizontal="right" vertical="center"/>
      <protection/>
    </xf>
    <xf numFmtId="179" fontId="0" fillId="0" borderId="11" xfId="46" applyNumberFormat="1" applyFont="1" applyBorder="1">
      <alignment vertical="center"/>
      <protection/>
    </xf>
    <xf numFmtId="179" fontId="0" fillId="0" borderId="20" xfId="46" applyNumberFormat="1" applyFont="1" applyBorder="1">
      <alignment vertical="center"/>
      <protection/>
    </xf>
    <xf numFmtId="0" fontId="0" fillId="20" borderId="19" xfId="72" applyFont="1" applyFill="1" applyBorder="1">
      <alignment horizontal="left" vertical="center"/>
      <protection/>
    </xf>
    <xf numFmtId="0" fontId="0" fillId="20" borderId="16" xfId="72" applyFont="1" applyFill="1" applyBorder="1">
      <alignment horizontal="left" vertical="center"/>
      <protection/>
    </xf>
    <xf numFmtId="0" fontId="0" fillId="20" borderId="22" xfId="72" applyFont="1" applyFill="1" applyBorder="1">
      <alignment horizontal="left" vertical="center"/>
      <protection/>
    </xf>
    <xf numFmtId="3" fontId="0" fillId="0" borderId="11" xfId="45" applyNumberFormat="1" applyBorder="1">
      <alignment vertical="center"/>
      <protection/>
    </xf>
    <xf numFmtId="3" fontId="0" fillId="0" borderId="20" xfId="45" applyNumberFormat="1" applyBorder="1">
      <alignment vertical="center"/>
      <protection/>
    </xf>
    <xf numFmtId="0" fontId="5" fillId="20" borderId="13" xfId="56" applyFont="1" applyFill="1" applyBorder="1">
      <alignment horizontal="center" vertical="center"/>
      <protection/>
    </xf>
    <xf numFmtId="0" fontId="5" fillId="20" borderId="14" xfId="56" applyFont="1" applyFill="1" applyBorder="1">
      <alignment horizontal="center" vertical="center"/>
      <protection/>
    </xf>
    <xf numFmtId="0" fontId="0" fillId="20" borderId="0" xfId="57" applyFont="1" applyFill="1" applyBorder="1">
      <alignment horizontal="center" vertical="center"/>
      <protection/>
    </xf>
    <xf numFmtId="0" fontId="0" fillId="20" borderId="16" xfId="57" applyFont="1" applyFill="1" applyBorder="1">
      <alignment horizontal="center" vertical="center"/>
      <protection/>
    </xf>
    <xf numFmtId="179" fontId="0" fillId="0" borderId="11" xfId="44" applyNumberFormat="1" applyBorder="1" applyAlignment="1">
      <alignment horizontal="right" vertical="center"/>
      <protection/>
    </xf>
    <xf numFmtId="179" fontId="0" fillId="0" borderId="23" xfId="44" applyNumberFormat="1" applyBorder="1" applyAlignment="1">
      <alignment horizontal="right" vertical="center"/>
      <protection/>
    </xf>
    <xf numFmtId="179" fontId="0" fillId="0" borderId="24" xfId="44" applyNumberFormat="1" applyBorder="1" applyAlignment="1">
      <alignment horizontal="right" vertical="center"/>
      <protection/>
    </xf>
    <xf numFmtId="179" fontId="0" fillId="20" borderId="30" xfId="44" applyNumberFormat="1" applyFill="1" applyBorder="1" applyAlignment="1">
      <alignment horizontal="right" vertical="center"/>
      <protection/>
    </xf>
    <xf numFmtId="179" fontId="0" fillId="20" borderId="31" xfId="44" applyNumberFormat="1" applyFill="1" applyBorder="1" applyAlignment="1">
      <alignment horizontal="right" vertical="center"/>
      <protection/>
    </xf>
    <xf numFmtId="179" fontId="0" fillId="0" borderId="32" xfId="44" applyNumberFormat="1" applyFont="1" applyBorder="1" applyAlignment="1">
      <alignment horizontal="right" vertical="center"/>
      <protection/>
    </xf>
    <xf numFmtId="179" fontId="0" fillId="0" borderId="33" xfId="44" applyNumberFormat="1" applyBorder="1" applyAlignment="1">
      <alignment horizontal="right" vertical="center"/>
      <protection/>
    </xf>
    <xf numFmtId="179" fontId="0" fillId="0" borderId="17" xfId="44" applyNumberFormat="1" applyBorder="1" applyAlignment="1">
      <alignment horizontal="right" vertical="center"/>
      <protection/>
    </xf>
    <xf numFmtId="179" fontId="0" fillId="0" borderId="20" xfId="44" applyNumberFormat="1" applyBorder="1" applyAlignment="1">
      <alignment horizontal="right" vertical="center"/>
      <protection/>
    </xf>
    <xf numFmtId="179" fontId="0" fillId="0" borderId="21" xfId="44" applyNumberFormat="1" applyBorder="1" applyAlignment="1">
      <alignment horizontal="right" vertical="center"/>
      <protection/>
    </xf>
    <xf numFmtId="0" fontId="0" fillId="0" borderId="15" xfId="72" applyFill="1" applyBorder="1">
      <alignment horizontal="left" vertical="center"/>
      <protection/>
    </xf>
    <xf numFmtId="0" fontId="0" fillId="0" borderId="0" xfId="72" applyFont="1" applyFill="1" applyBorder="1">
      <alignment horizontal="left" vertical="center"/>
      <protection/>
    </xf>
    <xf numFmtId="0" fontId="0" fillId="0" borderId="0" xfId="72" applyFill="1" applyBorder="1">
      <alignment horizontal="left" vertical="center"/>
      <protection/>
    </xf>
    <xf numFmtId="3" fontId="0" fillId="0" borderId="0" xfId="45" applyNumberFormat="1" applyFill="1" applyBorder="1">
      <alignment vertical="center"/>
      <protection/>
    </xf>
    <xf numFmtId="177" fontId="0" fillId="0" borderId="11" xfId="45" applyNumberFormat="1" applyBorder="1">
      <alignment vertical="center"/>
      <protection/>
    </xf>
    <xf numFmtId="177" fontId="0" fillId="0" borderId="20" xfId="45" applyNumberFormat="1" applyBorder="1">
      <alignment vertical="center"/>
      <protection/>
    </xf>
    <xf numFmtId="0" fontId="0" fillId="20" borderId="0" xfId="72" applyFont="1" applyFill="1" applyBorder="1" applyAlignment="1">
      <alignment horizontal="right" vertical="center"/>
      <protection/>
    </xf>
    <xf numFmtId="0" fontId="0" fillId="20" borderId="19" xfId="72" applyFont="1" applyFill="1" applyBorder="1" applyAlignment="1">
      <alignment horizontal="right" vertical="center"/>
      <protection/>
    </xf>
    <xf numFmtId="3" fontId="0" fillId="20" borderId="11" xfId="44" applyFill="1" applyBorder="1" applyAlignment="1">
      <alignment horizontal="right" vertical="center"/>
      <protection/>
    </xf>
    <xf numFmtId="3" fontId="0" fillId="20" borderId="17" xfId="44" applyFill="1" applyBorder="1" applyAlignment="1">
      <alignment horizontal="right" vertical="center"/>
      <protection/>
    </xf>
    <xf numFmtId="0" fontId="0" fillId="20" borderId="25" xfId="72" applyFont="1" applyFill="1" applyBorder="1">
      <alignment horizontal="left" vertical="center"/>
      <protection/>
    </xf>
    <xf numFmtId="4" fontId="0" fillId="0" borderId="11" xfId="44" applyNumberFormat="1" applyBorder="1">
      <alignment vertical="center"/>
      <protection/>
    </xf>
    <xf numFmtId="4" fontId="0" fillId="0" borderId="20" xfId="44" applyNumberFormat="1" applyBorder="1">
      <alignment vertical="center"/>
      <protection/>
    </xf>
    <xf numFmtId="3" fontId="0" fillId="0" borderId="20" xfId="46" applyNumberFormat="1" applyBorder="1">
      <alignment vertical="center"/>
      <protection/>
    </xf>
    <xf numFmtId="177" fontId="0" fillId="0" borderId="20" xfId="46" applyNumberFormat="1" applyBorder="1">
      <alignment vertical="center"/>
      <protection/>
    </xf>
    <xf numFmtId="3" fontId="0" fillId="0" borderId="17" xfId="46" applyNumberFormat="1" applyBorder="1">
      <alignment vertical="center"/>
      <protection/>
    </xf>
    <xf numFmtId="3" fontId="0" fillId="0" borderId="21" xfId="46" applyNumberFormat="1" applyBorder="1">
      <alignment vertical="center"/>
      <protection/>
    </xf>
    <xf numFmtId="3" fontId="0" fillId="0" borderId="24" xfId="46" applyNumberFormat="1" applyBorder="1">
      <alignment vertical="center"/>
      <protection/>
    </xf>
    <xf numFmtId="0" fontId="5" fillId="20" borderId="0" xfId="70" applyFont="1" applyFill="1" applyBorder="1">
      <alignment horizontal="left" vertical="center"/>
      <protection/>
    </xf>
    <xf numFmtId="177" fontId="0" fillId="0" borderId="11" xfId="46" applyNumberFormat="1" applyBorder="1">
      <alignment vertical="center"/>
      <protection/>
    </xf>
    <xf numFmtId="3" fontId="0" fillId="0" borderId="11" xfId="46" applyNumberFormat="1" applyBorder="1">
      <alignment vertical="center"/>
      <protection/>
    </xf>
    <xf numFmtId="0" fontId="5" fillId="20" borderId="0" xfId="70" applyFont="1" applyFill="1" applyBorder="1" applyAlignment="1">
      <alignment horizontal="center" vertical="center"/>
      <protection/>
    </xf>
    <xf numFmtId="0" fontId="5" fillId="20" borderId="0" xfId="0" applyFont="1" applyFill="1" applyBorder="1" applyAlignment="1">
      <alignment horizontal="center"/>
    </xf>
    <xf numFmtId="0" fontId="5" fillId="20" borderId="0" xfId="57" applyFont="1" applyFill="1" applyBorder="1" applyAlignment="1">
      <alignment horizontal="center" vertical="center"/>
      <protection/>
    </xf>
    <xf numFmtId="0" fontId="0" fillId="20" borderId="0" xfId="57" applyFont="1" applyFill="1" applyBorder="1" applyAlignment="1">
      <alignment horizontal="center" vertical="center"/>
      <protection/>
    </xf>
    <xf numFmtId="0" fontId="0" fillId="20" borderId="0" xfId="0" applyFill="1" applyBorder="1" applyAlignment="1">
      <alignment horizontal="center"/>
    </xf>
    <xf numFmtId="4" fontId="0" fillId="0" borderId="11" xfId="46" applyFont="1" applyBorder="1" applyAlignment="1">
      <alignment horizontal="center" vertical="center"/>
      <protection/>
    </xf>
    <xf numFmtId="3" fontId="0" fillId="0" borderId="32" xfId="46" applyNumberFormat="1" applyBorder="1">
      <alignment vertical="center"/>
      <protection/>
    </xf>
    <xf numFmtId="4" fontId="0" fillId="0" borderId="32" xfId="46" applyFont="1" applyBorder="1" applyAlignment="1">
      <alignment horizontal="center" vertical="center"/>
      <protection/>
    </xf>
    <xf numFmtId="3" fontId="0" fillId="0" borderId="20" xfId="46" applyNumberFormat="1" applyFont="1" applyBorder="1">
      <alignment vertical="center"/>
      <protection/>
    </xf>
    <xf numFmtId="4" fontId="0" fillId="0" borderId="20" xfId="46" applyFont="1" applyBorder="1" applyAlignment="1">
      <alignment horizontal="center" vertical="center"/>
      <protection/>
    </xf>
    <xf numFmtId="4" fontId="0" fillId="0" borderId="20" xfId="46" applyFont="1" applyBorder="1" applyAlignment="1">
      <alignment horizontal="center" vertical="center"/>
      <protection/>
    </xf>
    <xf numFmtId="177" fontId="0" fillId="0" borderId="32" xfId="46" applyNumberFormat="1" applyBorder="1">
      <alignment vertical="center"/>
      <protection/>
    </xf>
    <xf numFmtId="3" fontId="0" fillId="0" borderId="23" xfId="46" applyNumberFormat="1" applyBorder="1">
      <alignment vertical="center"/>
      <protection/>
    </xf>
    <xf numFmtId="4" fontId="0" fillId="0" borderId="23" xfId="46" applyFont="1" applyBorder="1" applyAlignment="1">
      <alignment horizontal="center" vertical="center"/>
      <protection/>
    </xf>
    <xf numFmtId="177" fontId="0" fillId="0" borderId="23" xfId="46" applyNumberFormat="1" applyBorder="1">
      <alignment vertical="center"/>
      <protection/>
    </xf>
    <xf numFmtId="3" fontId="0" fillId="0" borderId="34" xfId="46" applyNumberFormat="1" applyBorder="1">
      <alignment vertical="center"/>
      <protection/>
    </xf>
    <xf numFmtId="4" fontId="0" fillId="0" borderId="34" xfId="46" applyFont="1" applyBorder="1" applyAlignment="1">
      <alignment horizontal="center" vertical="center"/>
      <protection/>
    </xf>
    <xf numFmtId="3" fontId="0" fillId="0" borderId="34" xfId="46" applyNumberFormat="1" applyFont="1" applyBorder="1" applyAlignment="1">
      <alignment horizontal="right" vertical="center"/>
      <protection/>
    </xf>
    <xf numFmtId="0" fontId="5" fillId="20" borderId="16" xfId="0" applyFont="1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3" fontId="0" fillId="0" borderId="33" xfId="46" applyNumberFormat="1" applyBorder="1">
      <alignment vertical="center"/>
      <protection/>
    </xf>
    <xf numFmtId="3" fontId="0" fillId="0" borderId="35" xfId="46" applyNumberFormat="1" applyBorder="1">
      <alignment vertical="center"/>
      <protection/>
    </xf>
    <xf numFmtId="3" fontId="0" fillId="0" borderId="20" xfId="46" applyNumberFormat="1" applyFont="1" applyBorder="1" applyAlignment="1">
      <alignment horizontal="right" vertical="center"/>
      <protection/>
    </xf>
    <xf numFmtId="0" fontId="4" fillId="19" borderId="14" xfId="60" applyFont="1" applyBorder="1">
      <alignment horizontal="left" vertical="center"/>
      <protection/>
    </xf>
    <xf numFmtId="3" fontId="5" fillId="0" borderId="11" xfId="46" applyNumberFormat="1" applyFont="1" applyBorder="1">
      <alignment vertical="center"/>
      <protection/>
    </xf>
    <xf numFmtId="3" fontId="5" fillId="0" borderId="20" xfId="46" applyNumberFormat="1" applyFont="1" applyBorder="1">
      <alignment vertical="center"/>
      <protection/>
    </xf>
    <xf numFmtId="177" fontId="5" fillId="0" borderId="32" xfId="46" applyNumberFormat="1" applyFont="1" applyBorder="1">
      <alignment vertical="center"/>
      <protection/>
    </xf>
    <xf numFmtId="3" fontId="5" fillId="0" borderId="23" xfId="46" applyNumberFormat="1" applyFont="1" applyBorder="1">
      <alignment vertical="center"/>
      <protection/>
    </xf>
    <xf numFmtId="3" fontId="5" fillId="0" borderId="34" xfId="46" applyNumberFormat="1" applyFont="1" applyBorder="1">
      <alignment vertical="center"/>
      <protection/>
    </xf>
    <xf numFmtId="3" fontId="5" fillId="0" borderId="32" xfId="46" applyNumberFormat="1" applyFont="1" applyBorder="1">
      <alignment vertical="center"/>
      <protection/>
    </xf>
    <xf numFmtId="177" fontId="5" fillId="0" borderId="17" xfId="46" applyNumberFormat="1" applyFont="1" applyBorder="1">
      <alignment vertical="center"/>
      <protection/>
    </xf>
    <xf numFmtId="3" fontId="5" fillId="0" borderId="17" xfId="46" applyNumberFormat="1" applyFont="1" applyBorder="1">
      <alignment vertical="center"/>
      <protection/>
    </xf>
    <xf numFmtId="3" fontId="5" fillId="0" borderId="21" xfId="46" applyNumberFormat="1" applyFont="1" applyBorder="1">
      <alignment vertical="center"/>
      <protection/>
    </xf>
    <xf numFmtId="3" fontId="5" fillId="0" borderId="33" xfId="46" applyNumberFormat="1" applyFont="1" applyBorder="1">
      <alignment vertical="center"/>
      <protection/>
    </xf>
    <xf numFmtId="177" fontId="5" fillId="0" borderId="24" xfId="46" applyNumberFormat="1" applyFont="1" applyBorder="1">
      <alignment vertical="center"/>
      <protection/>
    </xf>
    <xf numFmtId="3" fontId="5" fillId="0" borderId="35" xfId="46" applyNumberFormat="1" applyFont="1" applyBorder="1">
      <alignment vertical="center"/>
      <protection/>
    </xf>
    <xf numFmtId="3" fontId="5" fillId="0" borderId="24" xfId="46" applyNumberFormat="1" applyFont="1" applyBorder="1">
      <alignment vertical="center"/>
      <protection/>
    </xf>
    <xf numFmtId="177" fontId="5" fillId="0" borderId="33" xfId="46" applyNumberFormat="1" applyFont="1" applyBorder="1">
      <alignment vertical="center"/>
      <protection/>
    </xf>
    <xf numFmtId="177" fontId="5" fillId="0" borderId="34" xfId="46" applyNumberFormat="1" applyFont="1" applyBorder="1">
      <alignment vertical="center"/>
      <protection/>
    </xf>
    <xf numFmtId="177" fontId="5" fillId="0" borderId="35" xfId="46" applyNumberFormat="1" applyFont="1" applyBorder="1">
      <alignment vertical="center"/>
      <protection/>
    </xf>
    <xf numFmtId="177" fontId="5" fillId="0" borderId="11" xfId="46" applyNumberFormat="1" applyFont="1" applyBorder="1">
      <alignment vertical="center"/>
      <protection/>
    </xf>
    <xf numFmtId="0" fontId="5" fillId="20" borderId="0" xfId="72" applyFont="1" applyFill="1" applyBorder="1">
      <alignment horizontal="left" vertical="center"/>
      <protection/>
    </xf>
    <xf numFmtId="0" fontId="5" fillId="20" borderId="19" xfId="72" applyFont="1" applyFill="1" applyBorder="1">
      <alignment horizontal="left" vertical="center"/>
      <protection/>
    </xf>
    <xf numFmtId="0" fontId="5" fillId="20" borderId="13" xfId="72" applyFont="1" applyFill="1" applyBorder="1">
      <alignment horizontal="left" vertical="center"/>
      <protection/>
    </xf>
    <xf numFmtId="177" fontId="0" fillId="0" borderId="36" xfId="44" applyNumberFormat="1" applyBorder="1" applyAlignment="1">
      <alignment horizontal="right" vertical="center"/>
      <protection/>
    </xf>
    <xf numFmtId="177" fontId="0" fillId="0" borderId="17" xfId="44" applyNumberFormat="1" applyBorder="1" applyAlignment="1">
      <alignment horizontal="right" vertical="center"/>
      <protection/>
    </xf>
    <xf numFmtId="177" fontId="0" fillId="20" borderId="0" xfId="57" applyNumberFormat="1" applyFill="1" applyBorder="1">
      <alignment horizontal="center" vertical="center"/>
      <protection/>
    </xf>
    <xf numFmtId="177" fontId="0" fillId="20" borderId="16" xfId="57" applyNumberFormat="1" applyFill="1" applyBorder="1">
      <alignment horizontal="center" vertical="center"/>
      <protection/>
    </xf>
    <xf numFmtId="0" fontId="5" fillId="20" borderId="0" xfId="70" applyFont="1" applyFill="1" applyBorder="1" applyAlignment="1">
      <alignment horizontal="center" vertical="center"/>
      <protection/>
    </xf>
    <xf numFmtId="0" fontId="5" fillId="20" borderId="16" xfId="70" applyFont="1" applyFill="1" applyBorder="1" applyAlignment="1">
      <alignment horizontal="center" vertical="center"/>
      <protection/>
    </xf>
    <xf numFmtId="177" fontId="0" fillId="0" borderId="20" xfId="46" applyNumberFormat="1" applyFont="1" applyBorder="1">
      <alignment vertical="center"/>
      <protection/>
    </xf>
    <xf numFmtId="177" fontId="0" fillId="0" borderId="34" xfId="46" applyNumberFormat="1" applyBorder="1">
      <alignment vertical="center"/>
      <protection/>
    </xf>
    <xf numFmtId="3" fontId="0" fillId="0" borderId="11" xfId="46" applyNumberFormat="1" applyFont="1" applyBorder="1" applyAlignment="1">
      <alignment horizontal="center" vertical="center"/>
      <protection/>
    </xf>
    <xf numFmtId="3" fontId="0" fillId="0" borderId="20" xfId="46" applyNumberFormat="1" applyFont="1" applyBorder="1" applyAlignment="1">
      <alignment horizontal="center" vertical="center"/>
      <protection/>
    </xf>
    <xf numFmtId="3" fontId="0" fillId="0" borderId="32" xfId="46" applyNumberFormat="1" applyFont="1" applyBorder="1" applyAlignment="1">
      <alignment horizontal="center" vertical="center"/>
      <protection/>
    </xf>
    <xf numFmtId="3" fontId="0" fillId="0" borderId="20" xfId="46" applyNumberFormat="1" applyFont="1" applyBorder="1" applyAlignment="1">
      <alignment horizontal="center" vertical="center"/>
      <protection/>
    </xf>
    <xf numFmtId="3" fontId="0" fillId="0" borderId="23" xfId="46" applyNumberFormat="1" applyFont="1" applyBorder="1" applyAlignment="1">
      <alignment horizontal="center" vertical="center"/>
      <protection/>
    </xf>
    <xf numFmtId="3" fontId="0" fillId="0" borderId="34" xfId="46" applyNumberFormat="1" applyFont="1" applyBorder="1" applyAlignment="1">
      <alignment horizontal="center" vertical="center"/>
      <protection/>
    </xf>
    <xf numFmtId="3" fontId="0" fillId="0" borderId="37" xfId="46" applyNumberFormat="1" applyFont="1" applyBorder="1">
      <alignment vertical="center"/>
      <protection/>
    </xf>
    <xf numFmtId="177" fontId="0" fillId="0" borderId="38" xfId="46" applyNumberFormat="1" applyFont="1" applyBorder="1">
      <alignment vertical="center"/>
      <protection/>
    </xf>
    <xf numFmtId="3" fontId="0" fillId="0" borderId="39" xfId="46" applyNumberFormat="1" applyFont="1" applyBorder="1">
      <alignment vertical="center"/>
      <protection/>
    </xf>
    <xf numFmtId="3" fontId="0" fillId="0" borderId="29" xfId="46" applyNumberFormat="1" applyFont="1" applyBorder="1">
      <alignment vertical="center"/>
      <protection/>
    </xf>
    <xf numFmtId="3" fontId="0" fillId="0" borderId="38" xfId="46" applyNumberFormat="1" applyFont="1" applyBorder="1">
      <alignment vertical="center"/>
      <protection/>
    </xf>
    <xf numFmtId="3" fontId="0" fillId="0" borderId="40" xfId="46" applyNumberFormat="1" applyFont="1" applyBorder="1">
      <alignment vertical="center"/>
      <protection/>
    </xf>
    <xf numFmtId="3" fontId="0" fillId="0" borderId="22" xfId="46" applyNumberFormat="1" applyFont="1" applyBorder="1">
      <alignment vertical="center"/>
      <protection/>
    </xf>
    <xf numFmtId="177" fontId="0" fillId="0" borderId="39" xfId="46" applyNumberFormat="1" applyFont="1" applyBorder="1">
      <alignment vertical="center"/>
      <protection/>
    </xf>
    <xf numFmtId="3" fontId="0" fillId="0" borderId="36" xfId="46" applyNumberFormat="1" applyFont="1" applyBorder="1">
      <alignment vertical="center"/>
      <protection/>
    </xf>
    <xf numFmtId="3" fontId="0" fillId="0" borderId="31" xfId="46" applyNumberFormat="1" applyFont="1" applyBorder="1">
      <alignment vertical="center"/>
      <protection/>
    </xf>
    <xf numFmtId="3" fontId="0" fillId="0" borderId="41" xfId="46" applyNumberFormat="1" applyFont="1" applyBorder="1">
      <alignment vertical="center"/>
      <protection/>
    </xf>
    <xf numFmtId="3" fontId="0" fillId="0" borderId="42" xfId="46" applyNumberFormat="1" applyFont="1" applyBorder="1">
      <alignment vertical="center"/>
      <protection/>
    </xf>
    <xf numFmtId="3" fontId="0" fillId="0" borderId="43" xfId="46" applyNumberFormat="1" applyFont="1" applyBorder="1">
      <alignment vertical="center"/>
      <protection/>
    </xf>
    <xf numFmtId="3" fontId="0" fillId="0" borderId="44" xfId="46" applyNumberFormat="1" applyFont="1" applyBorder="1">
      <alignment vertical="center"/>
      <protection/>
    </xf>
    <xf numFmtId="177" fontId="0" fillId="0" borderId="29" xfId="46" applyNumberFormat="1" applyFont="1" applyBorder="1">
      <alignment vertical="center"/>
      <protection/>
    </xf>
    <xf numFmtId="177" fontId="0" fillId="0" borderId="43" xfId="46" applyNumberFormat="1" applyFont="1" applyBorder="1">
      <alignment vertical="center"/>
      <protection/>
    </xf>
    <xf numFmtId="177" fontId="0" fillId="0" borderId="44" xfId="46" applyNumberFormat="1" applyFont="1" applyBorder="1">
      <alignment vertical="center"/>
      <protection/>
    </xf>
    <xf numFmtId="177" fontId="0" fillId="0" borderId="36" xfId="46" applyNumberFormat="1" applyFont="1" applyBorder="1">
      <alignment vertical="center"/>
      <protection/>
    </xf>
    <xf numFmtId="177" fontId="0" fillId="0" borderId="31" xfId="46" applyNumberFormat="1" applyFont="1" applyBorder="1">
      <alignment vertical="center"/>
      <protection/>
    </xf>
    <xf numFmtId="0" fontId="5" fillId="20" borderId="45" xfId="72" applyFont="1" applyFill="1" applyBorder="1">
      <alignment horizontal="left" vertical="center"/>
      <protection/>
    </xf>
    <xf numFmtId="3" fontId="0" fillId="20" borderId="46" xfId="46" applyNumberFormat="1" applyFill="1" applyBorder="1">
      <alignment vertical="center"/>
      <protection/>
    </xf>
    <xf numFmtId="3" fontId="0" fillId="20" borderId="46" xfId="46" applyNumberFormat="1" applyFont="1" applyFill="1" applyBorder="1" applyAlignment="1">
      <alignment horizontal="center" vertical="center"/>
      <protection/>
    </xf>
    <xf numFmtId="4" fontId="0" fillId="20" borderId="46" xfId="46" applyFont="1" applyFill="1" applyBorder="1" applyAlignment="1">
      <alignment horizontal="center" vertical="center"/>
      <protection/>
    </xf>
    <xf numFmtId="177" fontId="0" fillId="20" borderId="46" xfId="46" applyNumberFormat="1" applyFill="1" applyBorder="1">
      <alignment vertical="center"/>
      <protection/>
    </xf>
    <xf numFmtId="3" fontId="0" fillId="20" borderId="46" xfId="46" applyNumberFormat="1" applyFont="1" applyFill="1" applyBorder="1">
      <alignment vertical="center"/>
      <protection/>
    </xf>
    <xf numFmtId="3" fontId="0" fillId="20" borderId="42" xfId="46" applyNumberFormat="1" applyFont="1" applyFill="1" applyBorder="1">
      <alignment vertical="center"/>
      <protection/>
    </xf>
    <xf numFmtId="3" fontId="0" fillId="0" borderId="27" xfId="46" applyNumberFormat="1" applyFont="1" applyBorder="1">
      <alignment vertical="center"/>
      <protection/>
    </xf>
    <xf numFmtId="177" fontId="0" fillId="0" borderId="14" xfId="46" applyNumberFormat="1" applyFont="1" applyBorder="1">
      <alignment vertical="center"/>
      <protection/>
    </xf>
    <xf numFmtId="3" fontId="0" fillId="0" borderId="47" xfId="46" applyNumberFormat="1" applyFont="1" applyBorder="1" applyAlignment="1">
      <alignment horizontal="center" vertical="center"/>
      <protection/>
    </xf>
    <xf numFmtId="3" fontId="0" fillId="0" borderId="48" xfId="46" applyNumberFormat="1" applyFont="1" applyBorder="1" applyAlignment="1">
      <alignment horizontal="center" vertical="center"/>
      <protection/>
    </xf>
    <xf numFmtId="3" fontId="0" fillId="0" borderId="49" xfId="46" applyNumberFormat="1" applyFont="1" applyBorder="1" applyAlignment="1">
      <alignment horizontal="center" vertical="center"/>
      <protection/>
    </xf>
    <xf numFmtId="3" fontId="0" fillId="0" borderId="50" xfId="46" applyNumberFormat="1" applyFont="1" applyBorder="1" applyAlignment="1">
      <alignment horizontal="center" vertical="center"/>
      <protection/>
    </xf>
    <xf numFmtId="3" fontId="0" fillId="0" borderId="51" xfId="46" applyNumberFormat="1" applyFont="1" applyBorder="1" applyAlignment="1">
      <alignment horizontal="center" vertical="center"/>
      <protection/>
    </xf>
    <xf numFmtId="3" fontId="0" fillId="0" borderId="36" xfId="46" applyNumberFormat="1" applyFont="1" applyBorder="1">
      <alignment vertical="center"/>
      <protection/>
    </xf>
    <xf numFmtId="3" fontId="0" fillId="0" borderId="41" xfId="46" applyNumberFormat="1" applyFont="1" applyBorder="1">
      <alignment vertical="center"/>
      <protection/>
    </xf>
    <xf numFmtId="3" fontId="0" fillId="0" borderId="37" xfId="46" applyNumberFormat="1" applyFont="1" applyBorder="1">
      <alignment vertical="center"/>
      <protection/>
    </xf>
    <xf numFmtId="3" fontId="0" fillId="0" borderId="43" xfId="46" applyNumberFormat="1" applyFont="1" applyBorder="1">
      <alignment vertical="center"/>
      <protection/>
    </xf>
    <xf numFmtId="3" fontId="0" fillId="0" borderId="52" xfId="46" applyNumberFormat="1" applyFont="1" applyBorder="1">
      <alignment vertical="center"/>
      <protection/>
    </xf>
    <xf numFmtId="3" fontId="0" fillId="0" borderId="26" xfId="46" applyNumberFormat="1" applyFont="1" applyBorder="1">
      <alignment vertical="center"/>
      <protection/>
    </xf>
    <xf numFmtId="3" fontId="0" fillId="0" borderId="45" xfId="46" applyNumberFormat="1" applyFont="1" applyBorder="1" applyAlignment="1">
      <alignment horizontal="center" vertical="center"/>
      <protection/>
    </xf>
    <xf numFmtId="3" fontId="0" fillId="0" borderId="53" xfId="46" applyNumberFormat="1" applyFont="1" applyBorder="1">
      <alignment vertical="center"/>
      <protection/>
    </xf>
    <xf numFmtId="3" fontId="0" fillId="0" borderId="39" xfId="46" applyNumberFormat="1" applyFont="1" applyBorder="1">
      <alignment vertical="center"/>
      <protection/>
    </xf>
    <xf numFmtId="0" fontId="5" fillId="20" borderId="54" xfId="72" applyFont="1" applyFill="1" applyBorder="1">
      <alignment horizontal="left" vertical="center"/>
      <protection/>
    </xf>
    <xf numFmtId="3" fontId="0" fillId="0" borderId="55" xfId="46" applyNumberFormat="1" applyBorder="1">
      <alignment vertical="center"/>
      <protection/>
    </xf>
    <xf numFmtId="3" fontId="0" fillId="0" borderId="55" xfId="46" applyNumberFormat="1" applyFont="1" applyBorder="1">
      <alignment vertical="center"/>
      <protection/>
    </xf>
    <xf numFmtId="3" fontId="0" fillId="0" borderId="55" xfId="46" applyNumberFormat="1" applyFont="1" applyBorder="1" applyAlignment="1">
      <alignment horizontal="center" vertical="center"/>
      <protection/>
    </xf>
    <xf numFmtId="3" fontId="0" fillId="0" borderId="56" xfId="46" applyNumberFormat="1" applyBorder="1">
      <alignment vertical="center"/>
      <protection/>
    </xf>
    <xf numFmtId="177" fontId="0" fillId="0" borderId="57" xfId="46" applyNumberFormat="1" applyFont="1" applyBorder="1">
      <alignment vertical="center"/>
      <protection/>
    </xf>
    <xf numFmtId="3" fontId="0" fillId="0" borderId="58" xfId="46" applyNumberFormat="1" applyFont="1" applyBorder="1" applyAlignment="1">
      <alignment horizontal="center" vertical="center"/>
      <protection/>
    </xf>
    <xf numFmtId="3" fontId="0" fillId="20" borderId="30" xfId="45" applyNumberFormat="1" applyFill="1" applyBorder="1">
      <alignment vertical="center"/>
      <protection/>
    </xf>
    <xf numFmtId="3" fontId="0" fillId="20" borderId="25" xfId="45" applyNumberFormat="1" applyFill="1" applyBorder="1">
      <alignment vertical="center"/>
      <protection/>
    </xf>
    <xf numFmtId="9" fontId="0" fillId="20" borderId="19" xfId="45" applyNumberFormat="1" applyFill="1" applyBorder="1">
      <alignment vertical="center"/>
      <protection/>
    </xf>
    <xf numFmtId="9" fontId="0" fillId="0" borderId="11" xfId="45" applyNumberFormat="1" applyBorder="1">
      <alignment vertical="center"/>
      <protection/>
    </xf>
    <xf numFmtId="3" fontId="0" fillId="0" borderId="17" xfId="44" applyBorder="1" applyAlignment="1">
      <alignment horizontal="right" vertical="center"/>
      <protection/>
    </xf>
    <xf numFmtId="3" fontId="0" fillId="0" borderId="17" xfId="44" applyFont="1" applyBorder="1" applyAlignment="1">
      <alignment horizontal="right" vertical="center"/>
      <protection/>
    </xf>
    <xf numFmtId="3" fontId="0" fillId="0" borderId="21" xfId="44" applyBorder="1" applyAlignment="1">
      <alignment horizontal="right" vertical="center"/>
      <protection/>
    </xf>
    <xf numFmtId="0" fontId="5" fillId="22" borderId="18" xfId="70" applyFont="1" applyFill="1" applyBorder="1">
      <alignment horizontal="left" vertical="center"/>
      <protection/>
    </xf>
    <xf numFmtId="0" fontId="5" fillId="22" borderId="19" xfId="70" applyFont="1" applyFill="1" applyBorder="1">
      <alignment horizontal="left" vertical="center"/>
      <protection/>
    </xf>
    <xf numFmtId="3" fontId="0" fillId="0" borderId="20" xfId="44" applyBorder="1" applyAlignment="1">
      <alignment horizontal="right" vertical="center"/>
      <protection/>
    </xf>
    <xf numFmtId="179" fontId="0" fillId="0" borderId="20" xfId="44" applyNumberFormat="1" applyBorder="1">
      <alignment vertical="center"/>
      <protection/>
    </xf>
    <xf numFmtId="3" fontId="0" fillId="0" borderId="20" xfId="44" applyBorder="1" applyAlignment="1">
      <alignment horizontal="left" vertical="center"/>
      <protection/>
    </xf>
    <xf numFmtId="3" fontId="0" fillId="0" borderId="21" xfId="44" applyBorder="1" applyAlignment="1">
      <alignment horizontal="left" vertical="center"/>
      <protection/>
    </xf>
    <xf numFmtId="0" fontId="5" fillId="20" borderId="15" xfId="71" applyBorder="1" applyAlignment="1">
      <alignment vertical="center"/>
      <protection/>
    </xf>
    <xf numFmtId="0" fontId="5" fillId="20" borderId="0" xfId="56" applyFill="1" applyBorder="1">
      <alignment horizontal="center" vertical="center"/>
      <protection/>
    </xf>
    <xf numFmtId="0" fontId="5" fillId="20" borderId="0" xfId="71" applyFont="1" applyBorder="1">
      <alignment horizontal="left" vertical="center"/>
      <protection/>
    </xf>
    <xf numFmtId="0" fontId="5" fillId="20" borderId="15" xfId="73" applyFont="1" applyBorder="1" applyAlignment="1">
      <alignment vertical="center"/>
      <protection/>
    </xf>
    <xf numFmtId="0" fontId="5" fillId="20" borderId="0" xfId="73" applyFont="1" applyBorder="1">
      <alignment horizontal="left" vertical="center"/>
      <protection/>
    </xf>
    <xf numFmtId="0" fontId="5" fillId="20" borderId="0" xfId="57" applyFont="1" applyFill="1" applyBorder="1">
      <alignment horizontal="center" vertical="center"/>
      <protection/>
    </xf>
    <xf numFmtId="0" fontId="5" fillId="20" borderId="15" xfId="71" applyFont="1" applyBorder="1" applyAlignment="1">
      <alignment vertical="center"/>
      <protection/>
    </xf>
    <xf numFmtId="0" fontId="5" fillId="20" borderId="0" xfId="71" applyFont="1" applyBorder="1">
      <alignment horizontal="left" vertical="center"/>
      <protection/>
    </xf>
    <xf numFmtId="0" fontId="5" fillId="20" borderId="18" xfId="73" applyFont="1" applyBorder="1" applyAlignment="1">
      <alignment vertical="center"/>
      <protection/>
    </xf>
    <xf numFmtId="0" fontId="5" fillId="20" borderId="19" xfId="73" applyFont="1" applyBorder="1">
      <alignment horizontal="left" vertical="center"/>
      <protection/>
    </xf>
    <xf numFmtId="0" fontId="0" fillId="20" borderId="0" xfId="73" applyFont="1" applyBorder="1">
      <alignment horizontal="left" vertical="center"/>
      <protection/>
    </xf>
    <xf numFmtId="0" fontId="0" fillId="20" borderId="14" xfId="72" applyFont="1" applyFill="1" applyBorder="1">
      <alignment horizontal="left" vertical="center"/>
      <protection/>
    </xf>
    <xf numFmtId="0" fontId="0" fillId="20" borderId="16" xfId="72" applyFont="1" applyFill="1" applyBorder="1">
      <alignment horizontal="left" vertical="center"/>
      <protection/>
    </xf>
    <xf numFmtId="0" fontId="0" fillId="20" borderId="16" xfId="57" applyFont="1" applyFill="1" applyBorder="1">
      <alignment horizontal="center" vertical="center"/>
      <protection/>
    </xf>
    <xf numFmtId="0" fontId="0" fillId="20" borderId="16" xfId="57" applyFont="1" applyFill="1" applyBorder="1" applyAlignment="1">
      <alignment horizontal="left" vertical="center"/>
      <protection/>
    </xf>
    <xf numFmtId="0" fontId="0" fillId="20" borderId="16" xfId="73" applyFont="1" applyBorder="1">
      <alignment horizontal="left" vertical="center"/>
      <protection/>
    </xf>
    <xf numFmtId="0" fontId="0" fillId="20" borderId="22" xfId="73" applyFont="1" applyBorder="1">
      <alignment horizontal="left" vertical="center"/>
      <protection/>
    </xf>
    <xf numFmtId="0" fontId="0" fillId="20" borderId="13" xfId="72" applyFill="1" applyBorder="1" applyAlignment="1">
      <alignment horizontal="right" vertical="center"/>
      <protection/>
    </xf>
    <xf numFmtId="0" fontId="5" fillId="20" borderId="0" xfId="72" applyFont="1" applyFill="1" applyBorder="1" applyAlignment="1">
      <alignment horizontal="right" vertical="center"/>
      <protection/>
    </xf>
    <xf numFmtId="0" fontId="5" fillId="20" borderId="0" xfId="57" applyFont="1" applyFill="1" applyBorder="1" applyAlignment="1">
      <alignment horizontal="right" vertical="center"/>
      <protection/>
    </xf>
    <xf numFmtId="0" fontId="5" fillId="15" borderId="11" xfId="57" applyFont="1" applyFill="1" applyBorder="1" applyAlignment="1">
      <alignment horizontal="right" vertical="center"/>
      <protection/>
    </xf>
    <xf numFmtId="0" fontId="5" fillId="20" borderId="0" xfId="73" applyFont="1" applyBorder="1" applyAlignment="1">
      <alignment horizontal="right" vertical="center"/>
      <protection/>
    </xf>
    <xf numFmtId="0" fontId="5" fillId="20" borderId="19" xfId="73" applyFont="1" applyBorder="1" applyAlignment="1">
      <alignment horizontal="right" vertical="center"/>
      <protection/>
    </xf>
    <xf numFmtId="0" fontId="0" fillId="20" borderId="13" xfId="72" applyFont="1" applyFill="1" applyBorder="1">
      <alignment horizontal="left" vertical="center"/>
      <protection/>
    </xf>
    <xf numFmtId="2" fontId="0" fillId="0" borderId="11" xfId="44" applyNumberFormat="1" applyFont="1" applyBorder="1" applyAlignment="1">
      <alignment horizontal="right" vertical="center"/>
      <protection/>
    </xf>
    <xf numFmtId="4" fontId="0" fillId="0" borderId="17" xfId="44" applyNumberFormat="1" applyBorder="1" applyAlignment="1">
      <alignment horizontal="right" vertical="center"/>
      <protection/>
    </xf>
    <xf numFmtId="4" fontId="0" fillId="0" borderId="17" xfId="44" applyNumberFormat="1" applyFont="1" applyBorder="1" applyAlignment="1">
      <alignment horizontal="right" vertical="center"/>
      <protection/>
    </xf>
    <xf numFmtId="4" fontId="0" fillId="20" borderId="31" xfId="44" applyNumberFormat="1" applyFill="1" applyBorder="1" applyAlignment="1">
      <alignment horizontal="right" vertical="center"/>
      <protection/>
    </xf>
    <xf numFmtId="3" fontId="0" fillId="20" borderId="42" xfId="44" applyFill="1" applyBorder="1" applyAlignment="1">
      <alignment horizontal="right" vertical="center"/>
      <protection/>
    </xf>
    <xf numFmtId="0" fontId="0" fillId="0" borderId="0" xfId="58" applyFont="1">
      <alignment/>
      <protection/>
    </xf>
    <xf numFmtId="0" fontId="0" fillId="0" borderId="59" xfId="58" applyFont="1" applyBorder="1" applyAlignment="1">
      <alignment vertical="center"/>
      <protection/>
    </xf>
    <xf numFmtId="0" fontId="0" fillId="0" borderId="6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vertical="center"/>
      <protection/>
    </xf>
    <xf numFmtId="0" fontId="0" fillId="0" borderId="61" xfId="58" applyFont="1" applyBorder="1" applyAlignment="1">
      <alignment horizontal="center" vertical="center"/>
      <protection/>
    </xf>
    <xf numFmtId="9" fontId="0" fillId="0" borderId="61" xfId="54" applyFont="1" applyBorder="1" applyAlignment="1">
      <alignment horizontal="center" vertical="center"/>
    </xf>
    <xf numFmtId="0" fontId="0" fillId="0" borderId="0" xfId="58" applyFont="1" applyBorder="1">
      <alignment/>
      <protection/>
    </xf>
    <xf numFmtId="187" fontId="0" fillId="0" borderId="61" xfId="58" applyNumberFormat="1" applyFont="1" applyBorder="1" applyAlignment="1">
      <alignment horizontal="center" vertical="center"/>
      <protection/>
    </xf>
    <xf numFmtId="187" fontId="0" fillId="0" borderId="60" xfId="58" applyNumberFormat="1" applyFont="1" applyBorder="1" applyAlignment="1">
      <alignment horizontal="center" vertical="center"/>
      <protection/>
    </xf>
    <xf numFmtId="1" fontId="0" fillId="0" borderId="61" xfId="58" applyNumberFormat="1" applyFont="1" applyBorder="1" applyAlignment="1">
      <alignment horizontal="center" vertical="center"/>
      <protection/>
    </xf>
    <xf numFmtId="2" fontId="0" fillId="0" borderId="61" xfId="58" applyNumberFormat="1" applyFont="1" applyBorder="1" applyAlignment="1">
      <alignment horizontal="right" vertical="center"/>
      <protection/>
    </xf>
    <xf numFmtId="0" fontId="0" fillId="0" borderId="25" xfId="58" applyFont="1" applyBorder="1" applyAlignment="1">
      <alignment vertical="center"/>
      <protection/>
    </xf>
    <xf numFmtId="1" fontId="0" fillId="0" borderId="62" xfId="58" applyNumberFormat="1" applyFont="1" applyBorder="1" applyAlignment="1">
      <alignment horizontal="center" vertical="center"/>
      <protection/>
    </xf>
    <xf numFmtId="0" fontId="0" fillId="0" borderId="62" xfId="58" applyFont="1" applyBorder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0" fontId="16" fillId="0" borderId="0" xfId="58" applyFont="1" applyAlignment="1">
      <alignment horizontal="right" vertical="center"/>
      <protection/>
    </xf>
    <xf numFmtId="187" fontId="0" fillId="0" borderId="0" xfId="58" applyNumberFormat="1" applyFont="1" applyBorder="1" applyAlignment="1">
      <alignment horizontal="right" vertical="center"/>
      <protection/>
    </xf>
    <xf numFmtId="2" fontId="0" fillId="0" borderId="0" xfId="58" applyNumberFormat="1" applyFont="1" applyBorder="1" applyAlignment="1">
      <alignment horizontal="right" vertical="center"/>
      <protection/>
    </xf>
    <xf numFmtId="0" fontId="0" fillId="20" borderId="63" xfId="58" applyFont="1" applyFill="1" applyBorder="1">
      <alignment/>
      <protection/>
    </xf>
    <xf numFmtId="0" fontId="0" fillId="20" borderId="59" xfId="58" applyFont="1" applyFill="1" applyBorder="1" applyAlignment="1">
      <alignment vertical="center"/>
      <protection/>
    </xf>
    <xf numFmtId="0" fontId="0" fillId="20" borderId="63" xfId="58" applyFont="1" applyFill="1" applyBorder="1" applyAlignment="1">
      <alignment vertical="center"/>
      <protection/>
    </xf>
    <xf numFmtId="0" fontId="0" fillId="20" borderId="60" xfId="58" applyFont="1" applyFill="1" applyBorder="1" applyAlignment="1">
      <alignment horizontal="center" vertical="center"/>
      <protection/>
    </xf>
    <xf numFmtId="0" fontId="0" fillId="20" borderId="64" xfId="58" applyFont="1" applyFill="1" applyBorder="1" applyAlignment="1">
      <alignment horizontal="center" vertical="center"/>
      <protection/>
    </xf>
    <xf numFmtId="0" fontId="0" fillId="20" borderId="60" xfId="58" applyFont="1" applyFill="1" applyBorder="1" applyAlignment="1">
      <alignment horizontal="center" vertical="top" textRotation="180"/>
      <protection/>
    </xf>
    <xf numFmtId="0" fontId="0" fillId="20" borderId="64" xfId="58" applyFont="1" applyFill="1" applyBorder="1" applyAlignment="1">
      <alignment horizontal="left" vertical="center"/>
      <protection/>
    </xf>
    <xf numFmtId="0" fontId="0" fillId="20" borderId="26" xfId="58" applyFont="1" applyFill="1" applyBorder="1">
      <alignment/>
      <protection/>
    </xf>
    <xf numFmtId="14" fontId="0" fillId="20" borderId="0" xfId="58" applyNumberFormat="1" applyFont="1" applyFill="1" applyBorder="1" applyAlignment="1">
      <alignment vertical="center"/>
      <protection/>
    </xf>
    <xf numFmtId="0" fontId="0" fillId="20" borderId="0" xfId="58" applyFont="1" applyFill="1" applyBorder="1" applyAlignment="1">
      <alignment vertical="center"/>
      <protection/>
    </xf>
    <xf numFmtId="0" fontId="14" fillId="20" borderId="0" xfId="58" applyFont="1" applyFill="1" applyBorder="1" applyAlignment="1">
      <alignment vertical="center"/>
      <protection/>
    </xf>
    <xf numFmtId="0" fontId="0" fillId="20" borderId="39" xfId="58" applyFont="1" applyFill="1" applyBorder="1">
      <alignment/>
      <protection/>
    </xf>
    <xf numFmtId="0" fontId="0" fillId="20" borderId="25" xfId="58" applyFont="1" applyFill="1" applyBorder="1" applyAlignment="1">
      <alignment vertical="center"/>
      <protection/>
    </xf>
    <xf numFmtId="0" fontId="15" fillId="20" borderId="0" xfId="58" applyFont="1" applyFill="1" applyBorder="1" applyAlignment="1">
      <alignment vertical="center"/>
      <protection/>
    </xf>
    <xf numFmtId="0" fontId="5" fillId="20" borderId="0" xfId="58" applyFont="1" applyFill="1" applyBorder="1" applyAlignment="1">
      <alignment horizontal="right" vertical="center"/>
      <protection/>
    </xf>
    <xf numFmtId="0" fontId="0" fillId="20" borderId="0" xfId="58" applyFont="1" applyFill="1">
      <alignment/>
      <protection/>
    </xf>
    <xf numFmtId="0" fontId="0" fillId="20" borderId="0" xfId="58" applyFont="1" applyFill="1" applyAlignment="1">
      <alignment vertical="center"/>
      <protection/>
    </xf>
    <xf numFmtId="0" fontId="0" fillId="20" borderId="0" xfId="58" applyFont="1" applyFill="1" applyBorder="1">
      <alignment/>
      <protection/>
    </xf>
    <xf numFmtId="0" fontId="0" fillId="20" borderId="65" xfId="58" applyFont="1" applyFill="1" applyBorder="1" applyAlignment="1">
      <alignment vertical="center"/>
      <protection/>
    </xf>
    <xf numFmtId="0" fontId="0" fillId="20" borderId="64" xfId="58" applyFont="1" applyFill="1" applyBorder="1" applyAlignment="1">
      <alignment vertical="center"/>
      <protection/>
    </xf>
    <xf numFmtId="0" fontId="0" fillId="20" borderId="66" xfId="58" applyFont="1" applyFill="1" applyBorder="1" applyAlignment="1">
      <alignment vertical="center"/>
      <protection/>
    </xf>
    <xf numFmtId="0" fontId="16" fillId="24" borderId="26" xfId="58" applyFont="1" applyFill="1" applyBorder="1">
      <alignment/>
      <protection/>
    </xf>
    <xf numFmtId="0" fontId="4" fillId="24" borderId="0" xfId="58" applyFont="1" applyFill="1" applyBorder="1" applyAlignment="1">
      <alignment horizontal="left"/>
      <protection/>
    </xf>
    <xf numFmtId="0" fontId="4" fillId="24" borderId="0" xfId="58" applyFont="1" applyFill="1" applyBorder="1" applyAlignment="1">
      <alignment horizontal="centerContinuous"/>
      <protection/>
    </xf>
    <xf numFmtId="0" fontId="4" fillId="24" borderId="45" xfId="58" applyFont="1" applyFill="1" applyBorder="1" applyAlignment="1">
      <alignment horizontal="centerContinuous"/>
      <protection/>
    </xf>
    <xf numFmtId="2" fontId="5" fillId="15" borderId="11" xfId="57" applyNumberFormat="1" applyFont="1" applyFill="1" applyBorder="1" applyAlignment="1">
      <alignment horizontal="right" vertical="center"/>
      <protection/>
    </xf>
    <xf numFmtId="0" fontId="0" fillId="23" borderId="0" xfId="72" applyFont="1" applyFill="1" applyBorder="1">
      <alignment horizontal="left" vertical="center"/>
      <protection/>
    </xf>
    <xf numFmtId="49" fontId="0" fillId="0" borderId="11" xfId="44" applyNumberFormat="1" applyFont="1" applyBorder="1" applyAlignment="1">
      <alignment horizontal="right" vertical="center"/>
      <protection/>
    </xf>
    <xf numFmtId="0" fontId="0" fillId="23" borderId="53" xfId="72" applyFont="1" applyFill="1" applyBorder="1">
      <alignment horizontal="left" vertical="center"/>
      <protection/>
    </xf>
    <xf numFmtId="0" fontId="0" fillId="23" borderId="19" xfId="72" applyFont="1" applyFill="1" applyBorder="1">
      <alignment horizontal="left" vertical="center"/>
      <protection/>
    </xf>
    <xf numFmtId="49" fontId="0" fillId="0" borderId="20" xfId="44" applyNumberFormat="1" applyFont="1" applyBorder="1" applyAlignment="1">
      <alignment horizontal="right" vertical="center"/>
      <protection/>
    </xf>
    <xf numFmtId="0" fontId="0" fillId="23" borderId="67" xfId="72" applyFont="1" applyFill="1" applyBorder="1">
      <alignment horizontal="left" vertical="center"/>
      <protection/>
    </xf>
    <xf numFmtId="3" fontId="5" fillId="15" borderId="11" xfId="57" applyNumberFormat="1" applyFont="1" applyFill="1" applyBorder="1" applyAlignment="1">
      <alignment horizontal="right" vertical="center"/>
      <protection/>
    </xf>
    <xf numFmtId="0" fontId="0" fillId="20" borderId="0" xfId="72" applyFont="1" applyFill="1" applyBorder="1" applyAlignment="1">
      <alignment horizontal="right" vertical="center"/>
      <protection/>
    </xf>
    <xf numFmtId="14" fontId="0" fillId="20" borderId="16" xfId="72" applyNumberFormat="1" applyFont="1" applyFill="1" applyBorder="1">
      <alignment horizontal="left" vertical="center"/>
      <protection/>
    </xf>
    <xf numFmtId="0" fontId="0" fillId="20" borderId="15" xfId="72" applyFont="1" applyFill="1" applyBorder="1">
      <alignment horizontal="left" vertical="center"/>
      <protection/>
    </xf>
    <xf numFmtId="3" fontId="0" fillId="0" borderId="11" xfId="44" applyFont="1" applyBorder="1">
      <alignment vertical="center"/>
      <protection/>
    </xf>
    <xf numFmtId="0" fontId="10" fillId="15" borderId="36" xfId="57" applyFont="1" applyFill="1" applyBorder="1" applyAlignment="1">
      <alignment horizontal="right" vertical="center"/>
      <protection/>
    </xf>
    <xf numFmtId="0" fontId="10" fillId="15" borderId="47" xfId="57" applyFont="1" applyFill="1" applyBorder="1" applyAlignment="1">
      <alignment horizontal="right" vertical="center"/>
      <protection/>
    </xf>
    <xf numFmtId="0" fontId="5" fillId="20" borderId="0" xfId="70" applyFont="1" applyFill="1" applyBorder="1" applyAlignment="1">
      <alignment horizontal="center" vertical="center"/>
      <protection/>
    </xf>
    <xf numFmtId="0" fontId="0" fillId="0" borderId="0" xfId="72" applyFont="1" applyFill="1" applyBorder="1">
      <alignment horizontal="left" vertical="center"/>
      <protection/>
    </xf>
    <xf numFmtId="0" fontId="0" fillId="0" borderId="0" xfId="57" applyFont="1" applyFill="1" applyBorder="1">
      <alignment horizontal="center" vertical="center"/>
      <protection/>
    </xf>
    <xf numFmtId="0" fontId="4" fillId="0" borderId="0" xfId="60" applyFont="1" applyFill="1" applyBorder="1">
      <alignment horizontal="left" vertical="center"/>
      <protection/>
    </xf>
    <xf numFmtId="0" fontId="4" fillId="0" borderId="0" xfId="60" applyFill="1" applyBorder="1">
      <alignment horizontal="left" vertical="center"/>
      <protection/>
    </xf>
    <xf numFmtId="0" fontId="5" fillId="0" borderId="0" xfId="56" applyFont="1" applyFill="1" applyBorder="1">
      <alignment horizontal="center" vertical="center"/>
      <protection/>
    </xf>
    <xf numFmtId="0" fontId="0" fillId="0" borderId="0" xfId="0" applyFont="1" applyFill="1" applyBorder="1" applyAlignment="1">
      <alignment horizontal="right"/>
    </xf>
    <xf numFmtId="4" fontId="0" fillId="0" borderId="0" xfId="46" applyNumberFormat="1" applyFill="1" applyBorder="1">
      <alignment vertical="center"/>
      <protection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57" applyFont="1" applyFill="1" applyBorder="1">
      <alignment horizontal="center" vertical="center"/>
      <protection/>
    </xf>
    <xf numFmtId="0" fontId="0" fillId="0" borderId="0" xfId="0" applyFill="1" applyBorder="1" applyAlignment="1">
      <alignment horizontal="right"/>
    </xf>
    <xf numFmtId="180" fontId="0" fillId="0" borderId="0" xfId="46" applyNumberFormat="1" applyFill="1" applyBorder="1">
      <alignment vertical="center"/>
      <protection/>
    </xf>
    <xf numFmtId="181" fontId="0" fillId="0" borderId="0" xfId="46" applyNumberFormat="1" applyFill="1" applyBorder="1">
      <alignment vertical="center"/>
      <protection/>
    </xf>
    <xf numFmtId="3" fontId="0" fillId="0" borderId="0" xfId="46" applyNumberFormat="1" applyFill="1" applyBorder="1">
      <alignment vertical="center"/>
      <protection/>
    </xf>
  </cellXfs>
  <cellStyles count="6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feld_0" xfId="44"/>
    <cellStyle name="Einfeld_0,0" xfId="45"/>
    <cellStyle name="Einfeld_0,00" xfId="46"/>
    <cellStyle name="Eingabe" xfId="47"/>
    <cellStyle name="Ergebnis" xfId="48"/>
    <cellStyle name="Erklärender Text" xfId="49"/>
    <cellStyle name="Gut" xfId="50"/>
    <cellStyle name="Hyperlink" xfId="51"/>
    <cellStyle name="Neutral" xfId="52"/>
    <cellStyle name="Notiz" xfId="53"/>
    <cellStyle name="Percent" xfId="54"/>
    <cellStyle name="Schlecht" xfId="55"/>
    <cellStyle name="Spalte_fett" xfId="56"/>
    <cellStyle name="Spalte_normal" xfId="57"/>
    <cellStyle name="Standard_IWU_Standardnutzung" xfId="58"/>
    <cellStyle name="Über_Form" xfId="59"/>
    <cellStyle name="Über_Teil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ile_fett" xfId="70"/>
    <cellStyle name="Zeile_fett_3. Kosten" xfId="71"/>
    <cellStyle name="Zeile_normal" xfId="72"/>
    <cellStyle name="Zeile_normal_3. Kosten" xfId="73"/>
    <cellStyle name="Zelle überprüfen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'0. Abkürzungen'!#REF!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'0. Abkürzungen'!#REF!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16051435"/>
        <c:axId val="10245188"/>
      </c:bar3DChart>
      <c:catAx>
        <c:axId val="16051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245188"/>
        <c:crosses val="autoZero"/>
        <c:auto val="0"/>
        <c:lblOffset val="100"/>
        <c:tickLblSkip val="3"/>
        <c:noMultiLvlLbl val="0"/>
      </c:catAx>
      <c:valAx>
        <c:axId val="1024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514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'3. 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'3. 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6163637"/>
        <c:axId val="12819550"/>
      </c:bar3D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2819550"/>
        <c:crosses val="autoZero"/>
        <c:auto val="0"/>
        <c:lblOffset val="100"/>
        <c:tickLblSkip val="1"/>
        <c:noMultiLvlLbl val="0"/>
      </c:catAx>
      <c:valAx>
        <c:axId val="1281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36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9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'3. 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'3. 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8267087"/>
        <c:axId val="31750600"/>
      </c:bar3D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1750600"/>
        <c:crosses val="autoZero"/>
        <c:auto val="0"/>
        <c:lblOffset val="100"/>
        <c:tickLblSkip val="1"/>
        <c:noMultiLvlLbl val="0"/>
      </c:catAx>
      <c:valAx>
        <c:axId val="317506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70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 Kosten'!#REF!,'3. Kosten'!#REF!,'3. Kosten'!#REF!)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('3. Kosten'!#REF!,'3. Kosten'!#REF!,'3. Kosten'!#REF!)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17319945"/>
        <c:axId val="21661778"/>
      </c:bar3DChart>
      <c:catAx>
        <c:axId val="17319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661778"/>
        <c:crosses val="autoZero"/>
        <c:auto val="0"/>
        <c:lblOffset val="100"/>
        <c:tickLblSkip val="3"/>
        <c:noMultiLvlLbl val="0"/>
      </c:catAx>
      <c:valAx>
        <c:axId val="21661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99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 Wasserbedarf'!#REF!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60738275"/>
        <c:axId val="9773564"/>
      </c:bar3DChart>
      <c:catAx>
        <c:axId val="60738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773564"/>
        <c:crosses val="autoZero"/>
        <c:auto val="0"/>
        <c:lblOffset val="100"/>
        <c:tickLblSkip val="3"/>
        <c:noMultiLvlLbl val="0"/>
      </c:catAx>
      <c:valAx>
        <c:axId val="977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382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 Wasserbedarf'!#REF!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'7. Wasserbedarf'!#REF!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20853213"/>
        <c:axId val="53461190"/>
      </c:bar3D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3461190"/>
        <c:crosses val="autoZero"/>
        <c:auto val="0"/>
        <c:lblOffset val="100"/>
        <c:tickLblSkip val="1"/>
        <c:noMultiLvlLbl val="0"/>
      </c:catAx>
      <c:valAx>
        <c:axId val="53461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32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 Wasserbedarf'!#REF!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'7. Wasserbedarf'!#REF!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11388663"/>
        <c:axId val="35389104"/>
      </c:bar3D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5389104"/>
        <c:crosses val="autoZero"/>
        <c:auto val="0"/>
        <c:lblOffset val="100"/>
        <c:tickLblSkip val="1"/>
        <c:noMultiLvlLbl val="0"/>
      </c:catAx>
      <c:valAx>
        <c:axId val="353891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886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('7. Wasserbedarf'!#REF!,'7. Wasserbedarf'!#REF!,'7. Wasserbedarf'!#REF!)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('7. Wasserbedarf'!#REF!,'7. Wasserbedarf'!#REF!,'7. Wasserbedarf'!#REF!)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50066481"/>
        <c:axId val="47945146"/>
      </c:bar3DChart>
      <c:catAx>
        <c:axId val="50066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945146"/>
        <c:crosses val="autoZero"/>
        <c:auto val="0"/>
        <c:lblOffset val="100"/>
        <c:tickLblSkip val="3"/>
        <c:noMultiLvlLbl val="0"/>
      </c:catAx>
      <c:valAx>
        <c:axId val="4794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664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 Kosten'!$B$16:$B$21</c:f>
              <c:strCache>
                <c:ptCount val="6"/>
                <c:pt idx="0">
                  <c:v>Fernwärmeleitungen</c:v>
                </c:pt>
                <c:pt idx="1">
                  <c:v>Lüftungsanlagen</c:v>
                </c:pt>
                <c:pt idx="2">
                  <c:v>Klimaanlagen</c:v>
                </c:pt>
                <c:pt idx="3">
                  <c:v>Beleuchtungsanlagen</c:v>
                </c:pt>
                <c:pt idx="4">
                  <c:v>übrige technische Anlagen</c:v>
                </c:pt>
                <c:pt idx="5">
                  <c:v>übrige bauliche Anlagen</c:v>
                </c:pt>
              </c:strCache>
            </c:strRef>
          </c:cat>
          <c:val>
            <c:numRef>
              <c:f>'3. Kosten'!$G$16:$G$21</c:f>
              <c:numCache>
                <c:ptCount val="6"/>
              </c:numCache>
            </c:numRef>
          </c:val>
          <c:shape val="box"/>
        </c:ser>
        <c:overlap val="100"/>
        <c:gapWidth val="83"/>
        <c:gapDepth val="0"/>
        <c:shape val="box"/>
        <c:axId val="28853131"/>
        <c:axId val="58351588"/>
      </c:bar3DChart>
      <c:catAx>
        <c:axId val="28853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351588"/>
        <c:crosses val="autoZero"/>
        <c:auto val="0"/>
        <c:lblOffset val="100"/>
        <c:tickLblSkip val="13"/>
        <c:noMultiLvlLbl val="0"/>
      </c:catAx>
      <c:valAx>
        <c:axId val="58351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31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8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'3. 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'3. 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55402245"/>
        <c:axId val="28858158"/>
      </c:bar3DChart>
      <c:catAx>
        <c:axId val="55402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8858158"/>
        <c:crosses val="autoZero"/>
        <c:auto val="0"/>
        <c:lblOffset val="100"/>
        <c:tickLblSkip val="1"/>
        <c:noMultiLvlLbl val="0"/>
      </c:catAx>
      <c:valAx>
        <c:axId val="28858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022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'3. 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'3. 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58396831"/>
        <c:axId val="55809432"/>
      </c:bar3DChart>
      <c:catAx>
        <c:axId val="5839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5809432"/>
        <c:crosses val="autoZero"/>
        <c:auto val="0"/>
        <c:lblOffset val="100"/>
        <c:tickLblSkip val="1"/>
        <c:noMultiLvlLbl val="0"/>
      </c:catAx>
      <c:valAx>
        <c:axId val="558094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68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'0. Abkürzungen'!#REF!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'0. Abkürzungen'!#REF!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'0. Abkürzungen'!#REF!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'0. Abkürzungen'!#REF!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25097829"/>
        <c:axId val="24553870"/>
      </c:bar3DChart>
      <c:catAx>
        <c:axId val="2509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4553870"/>
        <c:crosses val="autoZero"/>
        <c:auto val="0"/>
        <c:lblOffset val="100"/>
        <c:tickLblSkip val="1"/>
        <c:noMultiLvlLbl val="0"/>
      </c:catAx>
      <c:valAx>
        <c:axId val="2455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78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 Kosten'!#REF!,'3. Kosten'!#REF!,'3. Kosten'!#REF!)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('3. Kosten'!#REF!,'3. Kosten'!#REF!,'3. Kosten'!#REF!)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32522841"/>
        <c:axId val="24270114"/>
      </c:bar3DChart>
      <c:catAx>
        <c:axId val="32522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270114"/>
        <c:crosses val="autoZero"/>
        <c:auto val="0"/>
        <c:lblOffset val="100"/>
        <c:tickLblSkip val="3"/>
        <c:noMultiLvlLbl val="0"/>
      </c:catAx>
      <c:valAx>
        <c:axId val="2427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228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 Heizbedarf'!#REF!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'4. Heizbedarf'!#REF!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17104435"/>
        <c:axId val="19722188"/>
      </c:bar3DChart>
      <c:catAx>
        <c:axId val="17104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722188"/>
        <c:crosses val="autoZero"/>
        <c:auto val="0"/>
        <c:lblOffset val="100"/>
        <c:tickLblSkip val="3"/>
        <c:noMultiLvlLbl val="0"/>
      </c:catAx>
      <c:valAx>
        <c:axId val="197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044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'4. Heizbedarf'!#REF!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 Heizbedarf'!#REF!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'4. Heizbedarf'!#REF!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 Heizbedarf'!#REF!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3281965"/>
        <c:axId val="53993366"/>
      </c:bar3DChart>
      <c:catAx>
        <c:axId val="432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3993366"/>
        <c:crosses val="autoZero"/>
        <c:auto val="0"/>
        <c:lblOffset val="100"/>
        <c:tickLblSkip val="1"/>
        <c:noMultiLvlLbl val="0"/>
      </c:catAx>
      <c:valAx>
        <c:axId val="53993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19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'4. Heizbedarf'!#REF!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 Heizbedarf'!#REF!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'4. Heizbedarf'!#REF!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 Heizbedarf'!#REF!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16178247"/>
        <c:axId val="11386496"/>
      </c:bar3D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1386496"/>
        <c:crosses val="autoZero"/>
        <c:auto val="0"/>
        <c:lblOffset val="100"/>
        <c:tickLblSkip val="1"/>
        <c:noMultiLvlLbl val="0"/>
      </c:catAx>
      <c:valAx>
        <c:axId val="113864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782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('4. Heizbedarf'!#REF!,'4. Heizbedarf'!#REF!,'4. Heizbedarf'!#REF!)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('4. Heizbedarf'!#REF!,'4. Heizbedarf'!#REF!,'4. Heizbedarf'!#REF!)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35369601"/>
        <c:axId val="49890954"/>
      </c:bar3DChart>
      <c:catAx>
        <c:axId val="35369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890954"/>
        <c:crosses val="autoZero"/>
        <c:auto val="0"/>
        <c:lblOffset val="100"/>
        <c:tickLblSkip val="3"/>
        <c:noMultiLvlLbl val="0"/>
      </c:catAx>
      <c:valAx>
        <c:axId val="49890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696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 Heizzahl'!#REF!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'5. Heizzahl'!#REF!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6365403"/>
        <c:axId val="14635444"/>
      </c:bar3DChart>
      <c:catAx>
        <c:axId val="46365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635444"/>
        <c:crosses val="autoZero"/>
        <c:auto val="0"/>
        <c:lblOffset val="100"/>
        <c:tickLblSkip val="3"/>
        <c:noMultiLvlLbl val="0"/>
      </c:catAx>
      <c:valAx>
        <c:axId val="1463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54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'5. Heizzahl'!#REF!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'5. Heizzahl'!#REF!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'5. Heizzahl'!#REF!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'5. Heizzahl'!#REF!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64610133"/>
        <c:axId val="44620286"/>
      </c:bar3D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4620286"/>
        <c:crosses val="autoZero"/>
        <c:auto val="0"/>
        <c:lblOffset val="100"/>
        <c:tickLblSkip val="1"/>
        <c:noMultiLvlLbl val="0"/>
      </c:catAx>
      <c:valAx>
        <c:axId val="44620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01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'5. Heizzahl'!#REF!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'5. Heizzahl'!#REF!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'5. Heizzahl'!#REF!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'5. Heizzahl'!#REF!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66038255"/>
        <c:axId val="57473384"/>
      </c:bar3D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7473384"/>
        <c:crosses val="autoZero"/>
        <c:auto val="0"/>
        <c:lblOffset val="100"/>
        <c:tickLblSkip val="1"/>
        <c:noMultiLvlLbl val="0"/>
      </c:catAx>
      <c:valAx>
        <c:axId val="574733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382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('5. Heizzahl'!#REF!,'5. Heizzahl'!#REF!,'5. Heizzahl'!#REF!)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('5. Heizzahl'!#REF!,'5. Heizzahl'!#REF!,'5. Heizzahl'!#REF!)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7498409"/>
        <c:axId val="24832498"/>
      </c:bar3DChart>
      <c:catAx>
        <c:axId val="47498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832498"/>
        <c:crosses val="autoZero"/>
        <c:auto val="0"/>
        <c:lblOffset val="100"/>
        <c:tickLblSkip val="3"/>
        <c:noMultiLvlLbl val="0"/>
      </c:catAx>
      <c:valAx>
        <c:axId val="2483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4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'6. Strombedarf'!#REF!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'6. Strombedarf'!#REF!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22165891"/>
        <c:axId val="65275292"/>
      </c:bar3DChart>
      <c:catAx>
        <c:axId val="22165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275292"/>
        <c:crosses val="autoZero"/>
        <c:auto val="0"/>
        <c:lblOffset val="100"/>
        <c:tickLblSkip val="3"/>
        <c:noMultiLvlLbl val="0"/>
      </c:catAx>
      <c:valAx>
        <c:axId val="6527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658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'0. Abkürzungen'!#REF!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'0. Abkürzungen'!#REF!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'0. Abkürzungen'!#REF!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'0. Abkürzungen'!#REF!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19658239"/>
        <c:axId val="42706424"/>
      </c:bar3D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2706424"/>
        <c:crosses val="autoZero"/>
        <c:auto val="0"/>
        <c:lblOffset val="100"/>
        <c:tickLblSkip val="1"/>
        <c:noMultiLvlLbl val="0"/>
      </c:catAx>
      <c:valAx>
        <c:axId val="427064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582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'6. Strombedarf'!#REF!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'6. Strombedarf'!#REF!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'6. Strombedarf'!#REF!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'6. Strombedarf'!#REF!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50606717"/>
        <c:axId val="52807270"/>
      </c:bar3DChart>
      <c:catAx>
        <c:axId val="5060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2807270"/>
        <c:crosses val="autoZero"/>
        <c:auto val="0"/>
        <c:lblOffset val="100"/>
        <c:tickLblSkip val="1"/>
        <c:noMultiLvlLbl val="0"/>
      </c:catAx>
      <c:valAx>
        <c:axId val="52807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06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'6. Strombedarf'!#REF!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'6. Strombedarf'!#REF!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'6. Strombedarf'!#REF!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'6. Strombedarf'!#REF!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5503383"/>
        <c:axId val="49530448"/>
      </c:bar3DChart>
      <c:catAx>
        <c:axId val="5503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9530448"/>
        <c:crosses val="autoZero"/>
        <c:auto val="0"/>
        <c:lblOffset val="100"/>
        <c:tickLblSkip val="1"/>
        <c:noMultiLvlLbl val="0"/>
      </c:catAx>
      <c:valAx>
        <c:axId val="495304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3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('6. Strombedarf'!#REF!,'6. Strombedarf'!#REF!,'6. Strombedarf'!#REF!)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('6. Strombedarf'!#REF!,'6. Strombedarf'!#REF!,'6. Strombedarf'!#REF!)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3120849"/>
        <c:axId val="52543322"/>
      </c:bar3DChart>
      <c:catAx>
        <c:axId val="43120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543322"/>
        <c:crosses val="autoZero"/>
        <c:auto val="0"/>
        <c:lblOffset val="100"/>
        <c:tickLblSkip val="3"/>
        <c:noMultiLvlLbl val="0"/>
      </c:catAx>
      <c:valAx>
        <c:axId val="52543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08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 Wasserbedarf'!#REF!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3127851"/>
        <c:axId val="28150660"/>
      </c:bar3DChart>
      <c:catAx>
        <c:axId val="3127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150660"/>
        <c:crosses val="autoZero"/>
        <c:auto val="0"/>
        <c:lblOffset val="100"/>
        <c:tickLblSkip val="3"/>
        <c:noMultiLvlLbl val="0"/>
      </c:catAx>
      <c:valAx>
        <c:axId val="28150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78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 Wasserbedarf'!#REF!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'7. Wasserbedarf'!#REF!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52029349"/>
        <c:axId val="65610958"/>
      </c:bar3DChart>
      <c:catAx>
        <c:axId val="5202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5610958"/>
        <c:crosses val="autoZero"/>
        <c:auto val="0"/>
        <c:lblOffset val="100"/>
        <c:tickLblSkip val="1"/>
        <c:noMultiLvlLbl val="0"/>
      </c:catAx>
      <c:valAx>
        <c:axId val="65610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93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 Wasserbedarf'!#REF!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'7. Wasserbedarf'!#REF!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53627711"/>
        <c:axId val="12887352"/>
      </c:bar3DChart>
      <c:catAx>
        <c:axId val="5362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2887352"/>
        <c:crosses val="autoZero"/>
        <c:auto val="0"/>
        <c:lblOffset val="100"/>
        <c:tickLblSkip val="1"/>
        <c:noMultiLvlLbl val="0"/>
      </c:catAx>
      <c:valAx>
        <c:axId val="128873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7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('7. Wasserbedarf'!#REF!,'7. Wasserbedarf'!#REF!,'7. Wasserbedarf'!#REF!)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('7. Wasserbedarf'!#REF!,'7. Wasserbedarf'!#REF!,'7. Wasserbedarf'!#REF!)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8877305"/>
        <c:axId val="37242562"/>
      </c:bar3DChart>
      <c:catAx>
        <c:axId val="48877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242562"/>
        <c:crosses val="autoZero"/>
        <c:auto val="0"/>
        <c:lblOffset val="100"/>
        <c:tickLblSkip val="3"/>
        <c:noMultiLvlLbl val="0"/>
      </c:catAx>
      <c:valAx>
        <c:axId val="37242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773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('0. Abkürzungen'!#REF!,'0. Abkürzungen'!#REF!,'0. Abkürzungen'!#REF!)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('0. Abkürzungen'!#REF!,'0. Abkürzungen'!#REF!,'0. Abkürzungen'!#REF!)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8813497"/>
        <c:axId val="36668290"/>
      </c:bar3DChart>
      <c:catAx>
        <c:axId val="48813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668290"/>
        <c:crosses val="autoZero"/>
        <c:auto val="0"/>
        <c:lblOffset val="100"/>
        <c:tickLblSkip val="3"/>
        <c:noMultiLvlLbl val="0"/>
      </c:catAx>
      <c:valAx>
        <c:axId val="3666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34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Gesamtkosten'!#REF!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Gesamtkosten'!#REF!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61579155"/>
        <c:axId val="17341484"/>
      </c:bar3DChart>
      <c:catAx>
        <c:axId val="61579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341484"/>
        <c:crosses val="autoZero"/>
        <c:auto val="0"/>
        <c:lblOffset val="100"/>
        <c:tickLblSkip val="3"/>
        <c:noMultiLvlLbl val="0"/>
      </c:catAx>
      <c:valAx>
        <c:axId val="17341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791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'1. Gesamtkosten'!#REF!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 Gesamtkosten'!#REF!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'1. Gesamtkosten'!#REF!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 Gesamtkosten'!#REF!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21855629"/>
        <c:axId val="62482934"/>
      </c:bar3D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2482934"/>
        <c:crosses val="autoZero"/>
        <c:auto val="0"/>
        <c:lblOffset val="100"/>
        <c:tickLblSkip val="1"/>
        <c:noMultiLvlLbl val="0"/>
      </c:catAx>
      <c:valAx>
        <c:axId val="62482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556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9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'1. Gesamtkosten'!#REF!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 Gesamtkosten'!#REF!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'1. Gesamtkosten'!#REF!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 Gesamtkosten'!#REF!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25475495"/>
        <c:axId val="27952864"/>
      </c:bar3D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7952864"/>
        <c:crosses val="autoZero"/>
        <c:auto val="0"/>
        <c:lblOffset val="100"/>
        <c:tickLblSkip val="1"/>
        <c:noMultiLvlLbl val="0"/>
      </c:catAx>
      <c:valAx>
        <c:axId val="279528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5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 Gesamtkosten'!#REF!,'1. Gesamtkosten'!#REF!,'1. Gesamtkosten'!#REF!)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('1. Gesamtkosten'!#REF!,'1. Gesamtkosten'!#REF!,'1. Gesamtkosten'!#REF!)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50249185"/>
        <c:axId val="49589482"/>
      </c:bar3DChart>
      <c:catAx>
        <c:axId val="50249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589482"/>
        <c:crosses val="autoZero"/>
        <c:auto val="0"/>
        <c:lblOffset val="100"/>
        <c:tickLblSkip val="3"/>
        <c:noMultiLvlLbl val="0"/>
      </c:catAx>
      <c:valAx>
        <c:axId val="4958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491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 Kosten'!$B$16:$B$21</c:f>
              <c:strCache>
                <c:ptCount val="6"/>
                <c:pt idx="0">
                  <c:v>Fernwärmeleitungen</c:v>
                </c:pt>
                <c:pt idx="1">
                  <c:v>Lüftungsanlagen</c:v>
                </c:pt>
                <c:pt idx="2">
                  <c:v>Klimaanlagen</c:v>
                </c:pt>
                <c:pt idx="3">
                  <c:v>Beleuchtungsanlagen</c:v>
                </c:pt>
                <c:pt idx="4">
                  <c:v>übrige technische Anlagen</c:v>
                </c:pt>
                <c:pt idx="5">
                  <c:v>übrige bauliche Anlagen</c:v>
                </c:pt>
              </c:strCache>
            </c:strRef>
          </c:cat>
          <c:val>
            <c:numRef>
              <c:f>'3. Kosten'!$G$16:$G$21</c:f>
              <c:numCache>
                <c:ptCount val="6"/>
              </c:numCache>
            </c:numRef>
          </c:val>
          <c:shape val="box"/>
        </c:ser>
        <c:overlap val="100"/>
        <c:gapWidth val="83"/>
        <c:gapDepth val="0"/>
        <c:shape val="box"/>
        <c:axId val="43652155"/>
        <c:axId val="57325076"/>
      </c:bar3DChart>
      <c:catAx>
        <c:axId val="43652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325076"/>
        <c:crosses val="autoZero"/>
        <c:auto val="0"/>
        <c:lblOffset val="100"/>
        <c:tickLblSkip val="13"/>
        <c:noMultiLvlLbl val="0"/>
      </c:catAx>
      <c:valAx>
        <c:axId val="5732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521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048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561975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2800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800350" y="0"/>
        <a:ext cx="224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5048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561975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2476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6</xdr:col>
      <xdr:colOff>561975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76500" y="0"/>
        <a:ext cx="1685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4162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561975</xdr:colOff>
      <xdr:row>21</xdr:row>
      <xdr:rowOff>0</xdr:rowOff>
    </xdr:to>
    <xdr:graphicFrame>
      <xdr:nvGraphicFramePr>
        <xdr:cNvPr id="5" name="Chart 5"/>
        <xdr:cNvGraphicFramePr/>
      </xdr:nvGraphicFramePr>
      <xdr:xfrm>
        <a:off x="0" y="3009900"/>
        <a:ext cx="4162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561975</xdr:colOff>
      <xdr:row>21</xdr:row>
      <xdr:rowOff>0</xdr:rowOff>
    </xdr:to>
    <xdr:graphicFrame>
      <xdr:nvGraphicFramePr>
        <xdr:cNvPr id="6" name="Chart 6"/>
        <xdr:cNvGraphicFramePr/>
      </xdr:nvGraphicFramePr>
      <xdr:xfrm>
        <a:off x="0" y="3009900"/>
        <a:ext cx="2476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561975</xdr:colOff>
      <xdr:row>21</xdr:row>
      <xdr:rowOff>0</xdr:rowOff>
    </xdr:from>
    <xdr:to>
      <xdr:col>6</xdr:col>
      <xdr:colOff>561975</xdr:colOff>
      <xdr:row>21</xdr:row>
      <xdr:rowOff>0</xdr:rowOff>
    </xdr:to>
    <xdr:graphicFrame>
      <xdr:nvGraphicFramePr>
        <xdr:cNvPr id="7" name="Chart 7"/>
        <xdr:cNvGraphicFramePr/>
      </xdr:nvGraphicFramePr>
      <xdr:xfrm>
        <a:off x="2476500" y="3009900"/>
        <a:ext cx="16859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561975</xdr:colOff>
      <xdr:row>21</xdr:row>
      <xdr:rowOff>0</xdr:rowOff>
    </xdr:to>
    <xdr:graphicFrame>
      <xdr:nvGraphicFramePr>
        <xdr:cNvPr id="8" name="Chart 8"/>
        <xdr:cNvGraphicFramePr/>
      </xdr:nvGraphicFramePr>
      <xdr:xfrm>
        <a:off x="0" y="3009900"/>
        <a:ext cx="4162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4686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561975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0" y="0"/>
        <a:ext cx="2438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2438400" y="0"/>
        <a:ext cx="224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4" name="Chart 6"/>
        <xdr:cNvGraphicFramePr/>
      </xdr:nvGraphicFramePr>
      <xdr:xfrm>
        <a:off x="0" y="0"/>
        <a:ext cx="4686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6</xdr:col>
      <xdr:colOff>561975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009900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009900"/>
        <a:ext cx="191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6</xdr:col>
      <xdr:colOff>561975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914525" y="3009900"/>
        <a:ext cx="224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561975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009900"/>
        <a:ext cx="4162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724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561975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2476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76500" y="0"/>
        <a:ext cx="224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4724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695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561975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244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47925" y="0"/>
        <a:ext cx="224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46958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743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2343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581025</xdr:colOff>
      <xdr:row>0</xdr:row>
      <xdr:rowOff>0</xdr:rowOff>
    </xdr:from>
    <xdr:to>
      <xdr:col>7</xdr:col>
      <xdr:colOff>600075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343150" y="0"/>
        <a:ext cx="2400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4743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5095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561975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0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2847975" y="0"/>
        <a:ext cx="224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4" name="Chart 6"/>
        <xdr:cNvGraphicFramePr/>
      </xdr:nvGraphicFramePr>
      <xdr:xfrm>
        <a:off x="0" y="0"/>
        <a:ext cx="5095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C9" sqref="C9"/>
    </sheetView>
  </sheetViews>
  <sheetFormatPr defaultColWidth="12" defaultRowHeight="11.25"/>
  <cols>
    <col min="1" max="1" width="4.33203125" style="0" customWidth="1"/>
    <col min="2" max="2" width="25" style="0" bestFit="1" customWidth="1"/>
    <col min="3" max="3" width="9.83203125" style="0" customWidth="1"/>
    <col min="4" max="4" width="9.83203125" style="3" customWidth="1"/>
    <col min="5" max="5" width="9.83203125" style="0" customWidth="1"/>
    <col min="6" max="7" width="9.83203125" style="5" customWidth="1"/>
    <col min="8" max="29" width="9.83203125" style="0" customWidth="1"/>
  </cols>
  <sheetData>
    <row r="1" spans="1:4" ht="11.25">
      <c r="A1" s="18" t="s">
        <v>404</v>
      </c>
      <c r="B1" s="19" t="s">
        <v>305</v>
      </c>
      <c r="C1" s="95"/>
      <c r="D1"/>
    </row>
    <row r="2" spans="1:4" ht="11.25">
      <c r="A2" s="105"/>
      <c r="B2" s="101" t="s">
        <v>306</v>
      </c>
      <c r="C2" s="102" t="s">
        <v>307</v>
      </c>
      <c r="D2"/>
    </row>
    <row r="3" spans="1:4" ht="11.25">
      <c r="A3" s="56" t="s">
        <v>187</v>
      </c>
      <c r="B3" s="6" t="s">
        <v>308</v>
      </c>
      <c r="C3" s="77" t="s">
        <v>309</v>
      </c>
      <c r="D3"/>
    </row>
    <row r="4" spans="1:4" ht="11.25">
      <c r="A4" s="56" t="s">
        <v>310</v>
      </c>
      <c r="B4" s="6" t="s">
        <v>311</v>
      </c>
      <c r="C4" s="77" t="s">
        <v>312</v>
      </c>
      <c r="D4"/>
    </row>
    <row r="5" spans="1:4" ht="11.25">
      <c r="A5" s="56" t="s">
        <v>313</v>
      </c>
      <c r="B5" s="6" t="s">
        <v>314</v>
      </c>
      <c r="C5" s="77" t="s">
        <v>312</v>
      </c>
      <c r="D5"/>
    </row>
    <row r="6" spans="1:4" ht="11.25">
      <c r="A6" s="56" t="s">
        <v>315</v>
      </c>
      <c r="B6" s="6" t="s">
        <v>316</v>
      </c>
      <c r="C6" s="77" t="s">
        <v>317</v>
      </c>
      <c r="D6"/>
    </row>
    <row r="7" spans="1:4" ht="11.25">
      <c r="A7" s="56" t="s">
        <v>318</v>
      </c>
      <c r="B7" s="6" t="s">
        <v>319</v>
      </c>
      <c r="C7" s="77" t="s">
        <v>320</v>
      </c>
      <c r="D7"/>
    </row>
    <row r="8" spans="1:4" ht="11.25">
      <c r="A8" s="56" t="s">
        <v>321</v>
      </c>
      <c r="B8" s="6" t="s">
        <v>322</v>
      </c>
      <c r="C8" s="77" t="s">
        <v>312</v>
      </c>
      <c r="D8"/>
    </row>
    <row r="9" spans="1:4" ht="11.25">
      <c r="A9" s="367" t="s">
        <v>802</v>
      </c>
      <c r="B9" s="368" t="s">
        <v>803</v>
      </c>
      <c r="C9" s="77" t="s">
        <v>323</v>
      </c>
      <c r="D9"/>
    </row>
    <row r="10" spans="1:4" ht="11.25">
      <c r="A10" s="56" t="s">
        <v>324</v>
      </c>
      <c r="B10" s="6" t="s">
        <v>325</v>
      </c>
      <c r="C10" s="77" t="s">
        <v>312</v>
      </c>
      <c r="D10"/>
    </row>
    <row r="11" spans="1:4" ht="11.25">
      <c r="A11" s="56" t="s">
        <v>326</v>
      </c>
      <c r="B11" s="6" t="s">
        <v>327</v>
      </c>
      <c r="C11" s="77" t="s">
        <v>309</v>
      </c>
      <c r="D11"/>
    </row>
    <row r="12" spans="1:4" ht="11.25">
      <c r="A12" s="56" t="s">
        <v>328</v>
      </c>
      <c r="B12" s="6" t="s">
        <v>329</v>
      </c>
      <c r="C12" s="77" t="s">
        <v>330</v>
      </c>
      <c r="D12"/>
    </row>
    <row r="13" spans="1:4" ht="11.25">
      <c r="A13" s="56" t="s">
        <v>331</v>
      </c>
      <c r="B13" s="6" t="s">
        <v>332</v>
      </c>
      <c r="C13" s="77" t="s">
        <v>252</v>
      </c>
      <c r="D13"/>
    </row>
    <row r="14" spans="1:4" ht="11.25">
      <c r="A14" s="56" t="s">
        <v>333</v>
      </c>
      <c r="B14" s="6" t="s">
        <v>334</v>
      </c>
      <c r="C14" s="77" t="s">
        <v>335</v>
      </c>
      <c r="D14"/>
    </row>
    <row r="15" spans="1:4" ht="11.25">
      <c r="A15" s="56" t="s">
        <v>336</v>
      </c>
      <c r="B15" s="6" t="s">
        <v>337</v>
      </c>
      <c r="C15" s="77" t="s">
        <v>338</v>
      </c>
      <c r="D15"/>
    </row>
    <row r="16" spans="1:4" ht="11.25">
      <c r="A16" s="56" t="s">
        <v>339</v>
      </c>
      <c r="B16" s="6" t="s">
        <v>339</v>
      </c>
      <c r="C16" s="77" t="s">
        <v>340</v>
      </c>
      <c r="D16"/>
    </row>
    <row r="17" spans="1:4" ht="11.25">
      <c r="A17" s="56" t="s">
        <v>341</v>
      </c>
      <c r="B17" s="6" t="s">
        <v>342</v>
      </c>
      <c r="C17" s="77" t="s">
        <v>320</v>
      </c>
      <c r="D17"/>
    </row>
    <row r="18" spans="1:4" ht="11.25">
      <c r="A18" s="56" t="s">
        <v>343</v>
      </c>
      <c r="B18" s="6" t="s">
        <v>344</v>
      </c>
      <c r="C18" s="77" t="s">
        <v>345</v>
      </c>
      <c r="D18"/>
    </row>
    <row r="19" spans="1:4" ht="11.25">
      <c r="A19" s="56" t="s">
        <v>346</v>
      </c>
      <c r="B19" s="6" t="s">
        <v>347</v>
      </c>
      <c r="C19" s="77" t="s">
        <v>338</v>
      </c>
      <c r="D19"/>
    </row>
    <row r="20" spans="1:4" ht="11.25">
      <c r="A20" s="56" t="s">
        <v>348</v>
      </c>
      <c r="B20" s="6" t="s">
        <v>349</v>
      </c>
      <c r="C20" s="77" t="s">
        <v>312</v>
      </c>
      <c r="D20"/>
    </row>
    <row r="21" spans="1:4" ht="11.25">
      <c r="A21" s="56" t="s">
        <v>350</v>
      </c>
      <c r="B21" s="6" t="s">
        <v>351</v>
      </c>
      <c r="C21" s="77" t="s">
        <v>335</v>
      </c>
      <c r="D21"/>
    </row>
    <row r="22" spans="1:4" ht="11.25">
      <c r="A22" s="56" t="s">
        <v>352</v>
      </c>
      <c r="B22" s="6" t="s">
        <v>1</v>
      </c>
      <c r="C22" s="77" t="s">
        <v>353</v>
      </c>
      <c r="D22"/>
    </row>
    <row r="23" spans="1:4" ht="11.25">
      <c r="A23" s="56" t="s">
        <v>354</v>
      </c>
      <c r="B23" s="6" t="s">
        <v>355</v>
      </c>
      <c r="C23" s="77" t="s">
        <v>353</v>
      </c>
      <c r="D23"/>
    </row>
    <row r="24" spans="1:4" ht="11.25">
      <c r="A24" s="56" t="s">
        <v>356</v>
      </c>
      <c r="B24" s="6" t="s">
        <v>357</v>
      </c>
      <c r="C24" s="77" t="s">
        <v>312</v>
      </c>
      <c r="D24"/>
    </row>
    <row r="25" spans="1:4" ht="11.25">
      <c r="A25" s="56" t="s">
        <v>358</v>
      </c>
      <c r="B25" s="6" t="s">
        <v>359</v>
      </c>
      <c r="C25" s="77" t="s">
        <v>353</v>
      </c>
      <c r="D25"/>
    </row>
    <row r="26" spans="1:4" ht="11.25">
      <c r="A26" s="110" t="s">
        <v>360</v>
      </c>
      <c r="B26" s="6" t="s">
        <v>361</v>
      </c>
      <c r="C26" s="111" t="s">
        <v>330</v>
      </c>
      <c r="D26"/>
    </row>
    <row r="27" spans="1:4" ht="11.25">
      <c r="A27" s="105"/>
      <c r="B27" s="101" t="s">
        <v>362</v>
      </c>
      <c r="C27" s="102" t="s">
        <v>30</v>
      </c>
      <c r="D27"/>
    </row>
    <row r="28" spans="1:3" ht="11.25">
      <c r="A28" s="56" t="s">
        <v>363</v>
      </c>
      <c r="B28" s="6" t="s">
        <v>345</v>
      </c>
      <c r="C28" s="77" t="s">
        <v>343</v>
      </c>
    </row>
    <row r="29" spans="1:3" ht="11.25">
      <c r="A29" s="56" t="s">
        <v>364</v>
      </c>
      <c r="B29" s="6" t="s">
        <v>365</v>
      </c>
      <c r="C29" s="77" t="s">
        <v>366</v>
      </c>
    </row>
    <row r="30" spans="1:3" ht="11.25">
      <c r="A30" s="56" t="s">
        <v>367</v>
      </c>
      <c r="B30" s="6" t="s">
        <v>368</v>
      </c>
      <c r="C30" s="77" t="s">
        <v>369</v>
      </c>
    </row>
    <row r="31" spans="1:3" ht="11.25">
      <c r="A31" s="56" t="s">
        <v>370</v>
      </c>
      <c r="B31" s="6" t="s">
        <v>371</v>
      </c>
      <c r="C31" s="77" t="s">
        <v>343</v>
      </c>
    </row>
    <row r="32" spans="1:3" ht="11.25">
      <c r="A32" s="56" t="s">
        <v>372</v>
      </c>
      <c r="B32" s="6" t="s">
        <v>373</v>
      </c>
      <c r="C32" s="77" t="s">
        <v>265</v>
      </c>
    </row>
    <row r="33" spans="1:3" ht="11.25">
      <c r="A33" s="56" t="s">
        <v>374</v>
      </c>
      <c r="B33" s="9" t="s">
        <v>405</v>
      </c>
      <c r="C33" s="77" t="s">
        <v>265</v>
      </c>
    </row>
    <row r="34" spans="1:3" ht="11.25">
      <c r="A34" s="56" t="s">
        <v>375</v>
      </c>
      <c r="B34" s="6" t="s">
        <v>376</v>
      </c>
      <c r="C34" s="77" t="s">
        <v>265</v>
      </c>
    </row>
    <row r="35" spans="1:3" ht="11.25">
      <c r="A35" s="56" t="s">
        <v>377</v>
      </c>
      <c r="B35" s="9" t="s">
        <v>407</v>
      </c>
      <c r="C35" s="77" t="s">
        <v>265</v>
      </c>
    </row>
    <row r="36" spans="1:3" ht="11.25">
      <c r="A36" s="56" t="s">
        <v>378</v>
      </c>
      <c r="B36" s="6" t="s">
        <v>379</v>
      </c>
      <c r="C36" s="77" t="s">
        <v>380</v>
      </c>
    </row>
    <row r="37" spans="1:3" ht="11.25">
      <c r="A37" s="56" t="s">
        <v>381</v>
      </c>
      <c r="B37" s="6" t="s">
        <v>382</v>
      </c>
      <c r="C37" s="77" t="s">
        <v>383</v>
      </c>
    </row>
    <row r="38" spans="1:3" ht="11.25">
      <c r="A38" s="56" t="s">
        <v>384</v>
      </c>
      <c r="B38" s="6" t="s">
        <v>385</v>
      </c>
      <c r="C38" s="77" t="s">
        <v>366</v>
      </c>
    </row>
    <row r="39" spans="1:3" ht="11.25">
      <c r="A39" s="56" t="s">
        <v>386</v>
      </c>
      <c r="B39" s="6" t="s">
        <v>385</v>
      </c>
      <c r="C39" s="77" t="s">
        <v>387</v>
      </c>
    </row>
    <row r="40" spans="1:3" ht="11.25">
      <c r="A40" s="56" t="s">
        <v>388</v>
      </c>
      <c r="B40" s="6" t="s">
        <v>389</v>
      </c>
      <c r="C40" s="77" t="s">
        <v>387</v>
      </c>
    </row>
    <row r="41" spans="1:3" ht="11.25">
      <c r="A41" s="56" t="s">
        <v>356</v>
      </c>
      <c r="B41" s="6" t="s">
        <v>390</v>
      </c>
      <c r="C41" s="77" t="s">
        <v>318</v>
      </c>
    </row>
    <row r="42" spans="1:3" ht="11.25">
      <c r="A42" s="56" t="s">
        <v>391</v>
      </c>
      <c r="B42" s="9" t="s">
        <v>406</v>
      </c>
      <c r="C42" s="77" t="s">
        <v>392</v>
      </c>
    </row>
    <row r="43" spans="1:3" ht="11.25">
      <c r="A43" s="56" t="s">
        <v>393</v>
      </c>
      <c r="B43" s="6" t="s">
        <v>309</v>
      </c>
      <c r="C43" s="77" t="s">
        <v>326</v>
      </c>
    </row>
    <row r="44" spans="1:3" ht="12" thickBot="1">
      <c r="A44" s="61" t="s">
        <v>231</v>
      </c>
      <c r="B44" s="47" t="s">
        <v>338</v>
      </c>
      <c r="C44" s="78" t="s">
        <v>346</v>
      </c>
    </row>
  </sheetData>
  <sheetProtection password="CC0D"/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rowBreaks count="1" manualBreakCount="1">
    <brk id="113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L23" sqref="L23"/>
    </sheetView>
  </sheetViews>
  <sheetFormatPr defaultColWidth="12" defaultRowHeight="11.25"/>
  <cols>
    <col min="1" max="1" width="4.33203125" style="0" customWidth="1"/>
    <col min="2" max="2" width="19.33203125" style="0" customWidth="1"/>
    <col min="3" max="3" width="9.83203125" style="0" customWidth="1"/>
    <col min="4" max="4" width="9.83203125" style="3" customWidth="1"/>
    <col min="5" max="5" width="9.83203125" style="0" customWidth="1"/>
    <col min="6" max="7" width="9.83203125" style="5" customWidth="1"/>
    <col min="8" max="18" width="9.83203125" style="0" customWidth="1"/>
  </cols>
  <sheetData>
    <row r="1" spans="1:7" ht="11.25">
      <c r="A1" s="91" t="s">
        <v>394</v>
      </c>
      <c r="B1" s="19" t="s">
        <v>0</v>
      </c>
      <c r="C1" s="19"/>
      <c r="D1" s="52" t="s">
        <v>1</v>
      </c>
      <c r="E1" s="5"/>
      <c r="G1"/>
    </row>
    <row r="2" spans="1:7" ht="11.25">
      <c r="A2" s="53"/>
      <c r="B2" s="54" t="s">
        <v>3</v>
      </c>
      <c r="C2" s="54"/>
      <c r="D2" s="55" t="s">
        <v>4</v>
      </c>
      <c r="E2" s="5"/>
      <c r="G2"/>
    </row>
    <row r="3" spans="1:7" ht="11.25">
      <c r="A3" s="56"/>
      <c r="B3" s="121" t="s">
        <v>410</v>
      </c>
      <c r="C3" s="57"/>
      <c r="D3" s="59" t="s">
        <v>6</v>
      </c>
      <c r="E3" s="5"/>
      <c r="G3"/>
    </row>
    <row r="4" spans="1:7" ht="11.25">
      <c r="A4" s="56"/>
      <c r="B4" s="121" t="s">
        <v>734</v>
      </c>
      <c r="C4" s="57"/>
      <c r="D4" s="276">
        <v>40</v>
      </c>
      <c r="E4" s="5"/>
      <c r="G4"/>
    </row>
    <row r="5" spans="1:7" ht="11.25">
      <c r="A5" s="56"/>
      <c r="B5" s="57" t="s">
        <v>8</v>
      </c>
      <c r="C5" s="57"/>
      <c r="D5" s="276" t="s">
        <v>9</v>
      </c>
      <c r="E5" s="5"/>
      <c r="G5"/>
    </row>
    <row r="6" spans="1:7" ht="11.25">
      <c r="A6" s="56"/>
      <c r="B6" s="57" t="s">
        <v>10</v>
      </c>
      <c r="C6" s="57"/>
      <c r="D6" s="276" t="s">
        <v>11</v>
      </c>
      <c r="E6" s="5"/>
      <c r="G6"/>
    </row>
    <row r="7" spans="1:7" ht="11.25">
      <c r="A7" s="56"/>
      <c r="B7" s="121" t="s">
        <v>411</v>
      </c>
      <c r="C7" s="57"/>
      <c r="D7" s="277" t="s">
        <v>412</v>
      </c>
      <c r="E7" s="5"/>
      <c r="G7"/>
    </row>
    <row r="8" spans="1:7" ht="11.25">
      <c r="A8" s="56"/>
      <c r="B8" s="57" t="s">
        <v>12</v>
      </c>
      <c r="C8" s="57" t="s">
        <v>13</v>
      </c>
      <c r="D8" s="276">
        <v>15</v>
      </c>
      <c r="E8" s="5"/>
      <c r="G8"/>
    </row>
    <row r="9" spans="1:7" ht="11.25">
      <c r="A9" s="56"/>
      <c r="B9" s="57" t="s">
        <v>14</v>
      </c>
      <c r="C9" s="57" t="s">
        <v>15</v>
      </c>
      <c r="D9" s="276">
        <v>15</v>
      </c>
      <c r="E9" s="5"/>
      <c r="G9"/>
    </row>
    <row r="10" spans="1:7" ht="11.25">
      <c r="A10" s="56"/>
      <c r="B10" s="57" t="s">
        <v>16</v>
      </c>
      <c r="C10" s="57" t="s">
        <v>17</v>
      </c>
      <c r="D10" s="276">
        <v>15</v>
      </c>
      <c r="E10" s="5"/>
      <c r="G10"/>
    </row>
    <row r="11" spans="1:7" ht="11.25">
      <c r="A11" s="56"/>
      <c r="B11" s="57"/>
      <c r="C11" s="57" t="s">
        <v>18</v>
      </c>
      <c r="D11" s="276">
        <v>15</v>
      </c>
      <c r="E11" s="5"/>
      <c r="G11"/>
    </row>
    <row r="12" spans="1:7" ht="11.25">
      <c r="A12" s="56"/>
      <c r="B12" s="57" t="s">
        <v>19</v>
      </c>
      <c r="C12" s="57"/>
      <c r="D12" s="276">
        <v>15</v>
      </c>
      <c r="E12" s="5"/>
      <c r="G12"/>
    </row>
    <row r="13" spans="1:7" ht="11.25">
      <c r="A13" s="56"/>
      <c r="B13" s="57" t="s">
        <v>20</v>
      </c>
      <c r="C13" s="57"/>
      <c r="D13" s="276">
        <v>10</v>
      </c>
      <c r="E13" s="5"/>
      <c r="G13"/>
    </row>
    <row r="14" spans="1:7" ht="11.25">
      <c r="A14" s="56"/>
      <c r="B14" s="57" t="s">
        <v>21</v>
      </c>
      <c r="C14" s="57"/>
      <c r="D14" s="276">
        <v>15</v>
      </c>
      <c r="E14" s="5"/>
      <c r="G14"/>
    </row>
    <row r="15" spans="1:7" ht="11.25">
      <c r="A15" s="56"/>
      <c r="B15" s="57" t="s">
        <v>22</v>
      </c>
      <c r="C15" s="57"/>
      <c r="D15" s="276">
        <v>25</v>
      </c>
      <c r="E15" s="5"/>
      <c r="G15"/>
    </row>
    <row r="16" spans="1:7" ht="11.25">
      <c r="A16" s="56"/>
      <c r="B16" s="57" t="s">
        <v>23</v>
      </c>
      <c r="C16" s="57"/>
      <c r="D16" s="276">
        <v>30</v>
      </c>
      <c r="E16" s="5"/>
      <c r="G16"/>
    </row>
    <row r="17" spans="1:7" ht="11.25">
      <c r="A17" s="56"/>
      <c r="B17" s="121" t="s">
        <v>413</v>
      </c>
      <c r="C17" s="57"/>
      <c r="D17" s="276">
        <v>15</v>
      </c>
      <c r="E17" s="5"/>
      <c r="G17"/>
    </row>
    <row r="18" spans="1:7" ht="11.25">
      <c r="A18" s="56"/>
      <c r="B18" s="121" t="s">
        <v>414</v>
      </c>
      <c r="C18" s="57"/>
      <c r="D18" s="276">
        <v>15</v>
      </c>
      <c r="E18" s="5"/>
      <c r="G18"/>
    </row>
    <row r="19" spans="1:7" ht="11.25">
      <c r="A19" s="56"/>
      <c r="B19" s="57" t="s">
        <v>24</v>
      </c>
      <c r="C19" s="57"/>
      <c r="D19" s="276">
        <v>15</v>
      </c>
      <c r="E19" s="5"/>
      <c r="G19"/>
    </row>
    <row r="20" spans="1:7" ht="11.25">
      <c r="A20" s="56"/>
      <c r="B20" s="57" t="s">
        <v>25</v>
      </c>
      <c r="C20" s="57"/>
      <c r="D20" s="276">
        <v>15</v>
      </c>
      <c r="E20" s="5"/>
      <c r="G20"/>
    </row>
    <row r="21" spans="1:7" ht="12" thickBot="1">
      <c r="A21" s="61"/>
      <c r="B21" s="62" t="s">
        <v>26</v>
      </c>
      <c r="C21" s="62"/>
      <c r="D21" s="278">
        <v>30</v>
      </c>
      <c r="E21" s="50"/>
      <c r="F21" s="50"/>
      <c r="G21" s="49"/>
    </row>
    <row r="22" ht="12" thickBot="1"/>
    <row r="23" spans="1:9" ht="11.25">
      <c r="A23" s="18" t="s">
        <v>553</v>
      </c>
      <c r="B23" s="19" t="s">
        <v>27</v>
      </c>
      <c r="C23" s="51"/>
      <c r="D23" s="51"/>
      <c r="E23" s="51"/>
      <c r="F23" s="51" t="s">
        <v>28</v>
      </c>
      <c r="G23" s="51"/>
      <c r="H23" s="51"/>
      <c r="I23" s="52"/>
    </row>
    <row r="24" spans="1:9" ht="11.25">
      <c r="A24" s="56"/>
      <c r="B24" s="65" t="s">
        <v>29</v>
      </c>
      <c r="C24" s="66">
        <v>0.04</v>
      </c>
      <c r="D24" s="66">
        <v>0.05</v>
      </c>
      <c r="E24" s="66">
        <v>0.06</v>
      </c>
      <c r="F24" s="66">
        <v>0.07</v>
      </c>
      <c r="G24" s="66">
        <v>0.08</v>
      </c>
      <c r="H24" s="66">
        <v>0.09</v>
      </c>
      <c r="I24" s="67">
        <v>0.1</v>
      </c>
    </row>
    <row r="25" spans="1:9" ht="11.25">
      <c r="A25" s="56"/>
      <c r="B25" s="68">
        <v>1</v>
      </c>
      <c r="C25" s="64">
        <f aca="true" t="shared" si="0" ref="C25:I36">C$24/(1-(1+C$24)^-$B25)</f>
        <v>1.0399999999999978</v>
      </c>
      <c r="D25" s="64">
        <f t="shared" si="0"/>
        <v>1.049999999999999</v>
      </c>
      <c r="E25" s="123">
        <f t="shared" si="0"/>
        <v>1.059999999999998</v>
      </c>
      <c r="F25" s="64">
        <f t="shared" si="0"/>
        <v>1.07</v>
      </c>
      <c r="G25" s="64">
        <f t="shared" si="0"/>
        <v>1.0799999999999985</v>
      </c>
      <c r="H25" s="64">
        <f t="shared" si="0"/>
        <v>1.0899999999999992</v>
      </c>
      <c r="I25" s="69">
        <f t="shared" si="0"/>
        <v>1.0999999999999996</v>
      </c>
    </row>
    <row r="26" spans="1:9" ht="11.25">
      <c r="A26" s="56"/>
      <c r="B26" s="68">
        <v>2</v>
      </c>
      <c r="C26" s="64">
        <f t="shared" si="0"/>
        <v>0.5301960784313718</v>
      </c>
      <c r="D26" s="64">
        <f t="shared" si="0"/>
        <v>0.5378048780487802</v>
      </c>
      <c r="E26" s="123">
        <f t="shared" si="0"/>
        <v>0.5454368932038829</v>
      </c>
      <c r="F26" s="64">
        <f t="shared" si="0"/>
        <v>0.5530917874396133</v>
      </c>
      <c r="G26" s="64">
        <f t="shared" si="0"/>
        <v>0.5607692307692306</v>
      </c>
      <c r="H26" s="64">
        <f t="shared" si="0"/>
        <v>0.5684688995215307</v>
      </c>
      <c r="I26" s="69">
        <f t="shared" si="0"/>
        <v>0.5761904761904759</v>
      </c>
    </row>
    <row r="27" spans="1:9" ht="11.25">
      <c r="A27" s="56"/>
      <c r="B27" s="68">
        <v>3</v>
      </c>
      <c r="C27" s="64">
        <f t="shared" si="0"/>
        <v>0.3603485392106611</v>
      </c>
      <c r="D27" s="64">
        <f t="shared" si="0"/>
        <v>0.3672085646312449</v>
      </c>
      <c r="E27" s="123">
        <f t="shared" si="0"/>
        <v>0.374109812790551</v>
      </c>
      <c r="F27" s="64">
        <f t="shared" si="0"/>
        <v>0.3810516656816695</v>
      </c>
      <c r="G27" s="64">
        <f t="shared" si="0"/>
        <v>0.388033514046328</v>
      </c>
      <c r="H27" s="64">
        <f t="shared" si="0"/>
        <v>0.3950547573289404</v>
      </c>
      <c r="I27" s="69">
        <f t="shared" si="0"/>
        <v>0.4021148036253773</v>
      </c>
    </row>
    <row r="28" spans="1:9" ht="11.25">
      <c r="A28" s="56"/>
      <c r="B28" s="68">
        <v>5</v>
      </c>
      <c r="C28" s="64">
        <f t="shared" si="0"/>
        <v>0.22462711349303363</v>
      </c>
      <c r="D28" s="64">
        <f t="shared" si="0"/>
        <v>0.2309747981282681</v>
      </c>
      <c r="E28" s="123">
        <f t="shared" si="0"/>
        <v>0.23739640043118937</v>
      </c>
      <c r="F28" s="64">
        <f t="shared" si="0"/>
        <v>0.24389069444137404</v>
      </c>
      <c r="G28" s="64">
        <f t="shared" si="0"/>
        <v>0.2504564545668365</v>
      </c>
      <c r="H28" s="64">
        <f t="shared" si="0"/>
        <v>0.25709245695674476</v>
      </c>
      <c r="I28" s="69">
        <f t="shared" si="0"/>
        <v>0.26379748079474524</v>
      </c>
    </row>
    <row r="29" spans="1:9" ht="11.25">
      <c r="A29" s="56"/>
      <c r="B29" s="68">
        <v>10</v>
      </c>
      <c r="C29" s="64">
        <f t="shared" si="0"/>
        <v>0.12329094433013638</v>
      </c>
      <c r="D29" s="64">
        <f t="shared" si="0"/>
        <v>0.12950457496545667</v>
      </c>
      <c r="E29" s="123">
        <f t="shared" si="0"/>
        <v>0.13586795822038372</v>
      </c>
      <c r="F29" s="64">
        <f t="shared" si="0"/>
        <v>0.1423775027273647</v>
      </c>
      <c r="G29" s="64">
        <f t="shared" si="0"/>
        <v>0.14902948869707536</v>
      </c>
      <c r="H29" s="64">
        <f t="shared" si="0"/>
        <v>0.15582008990903373</v>
      </c>
      <c r="I29" s="69">
        <f t="shared" si="0"/>
        <v>0.16274539488251152</v>
      </c>
    </row>
    <row r="30" spans="1:9" ht="11.25">
      <c r="A30" s="56"/>
      <c r="B30" s="68">
        <v>15</v>
      </c>
      <c r="C30" s="64">
        <f t="shared" si="0"/>
        <v>0.08994110037097312</v>
      </c>
      <c r="D30" s="64">
        <f t="shared" si="0"/>
        <v>0.09634228760924438</v>
      </c>
      <c r="E30" s="123">
        <f t="shared" si="0"/>
        <v>0.10296276395531263</v>
      </c>
      <c r="F30" s="64">
        <f t="shared" si="0"/>
        <v>0.10979462470100652</v>
      </c>
      <c r="G30" s="64">
        <f t="shared" si="0"/>
        <v>0.11682954493602</v>
      </c>
      <c r="H30" s="64">
        <f t="shared" si="0"/>
        <v>0.12405888265031005</v>
      </c>
      <c r="I30" s="69">
        <f t="shared" si="0"/>
        <v>0.13147377688737216</v>
      </c>
    </row>
    <row r="31" spans="1:9" ht="11.25">
      <c r="A31" s="56"/>
      <c r="B31" s="68">
        <v>20</v>
      </c>
      <c r="C31" s="64">
        <f t="shared" si="0"/>
        <v>0.07358175032862883</v>
      </c>
      <c r="D31" s="64">
        <f t="shared" si="0"/>
        <v>0.08024258719069131</v>
      </c>
      <c r="E31" s="123">
        <f t="shared" si="0"/>
        <v>0.0871845569768514</v>
      </c>
      <c r="F31" s="64">
        <f t="shared" si="0"/>
        <v>0.0943929257432557</v>
      </c>
      <c r="G31" s="64">
        <f t="shared" si="0"/>
        <v>0.10185220882315059</v>
      </c>
      <c r="H31" s="64">
        <f t="shared" si="0"/>
        <v>0.10954647500822921</v>
      </c>
      <c r="I31" s="69">
        <f t="shared" si="0"/>
        <v>0.11745962477254576</v>
      </c>
    </row>
    <row r="32" spans="1:9" ht="11.25">
      <c r="A32" s="56"/>
      <c r="B32" s="68">
        <v>25</v>
      </c>
      <c r="C32" s="64">
        <f t="shared" si="0"/>
        <v>0.06401196278645456</v>
      </c>
      <c r="D32" s="64">
        <f t="shared" si="0"/>
        <v>0.07095245729922962</v>
      </c>
      <c r="E32" s="123">
        <f t="shared" si="0"/>
        <v>0.07822671821227395</v>
      </c>
      <c r="F32" s="64">
        <f t="shared" si="0"/>
        <v>0.08581051722066563</v>
      </c>
      <c r="G32" s="64">
        <f t="shared" si="0"/>
        <v>0.09367877905196811</v>
      </c>
      <c r="H32" s="64">
        <f t="shared" si="0"/>
        <v>0.10180625051857181</v>
      </c>
      <c r="I32" s="69">
        <f t="shared" si="0"/>
        <v>0.11016807219002082</v>
      </c>
    </row>
    <row r="33" spans="1:9" ht="11.25">
      <c r="A33" s="56"/>
      <c r="B33" s="68">
        <v>30</v>
      </c>
      <c r="C33" s="64">
        <f t="shared" si="0"/>
        <v>0.0578300991336613</v>
      </c>
      <c r="D33" s="64">
        <f t="shared" si="0"/>
        <v>0.0650514350802766</v>
      </c>
      <c r="E33" s="123">
        <f t="shared" si="0"/>
        <v>0.07264891149004721</v>
      </c>
      <c r="F33" s="64">
        <f t="shared" si="0"/>
        <v>0.0805864035111112</v>
      </c>
      <c r="G33" s="64">
        <f t="shared" si="0"/>
        <v>0.08882743338727227</v>
      </c>
      <c r="H33" s="64">
        <f t="shared" si="0"/>
        <v>0.0973363513908898</v>
      </c>
      <c r="I33" s="69">
        <f t="shared" si="0"/>
        <v>0.1060792482526339</v>
      </c>
    </row>
    <row r="34" spans="1:9" ht="11.25">
      <c r="A34" s="56"/>
      <c r="B34" s="68">
        <v>40</v>
      </c>
      <c r="C34" s="64">
        <f t="shared" si="0"/>
        <v>0.0505234893244222</v>
      </c>
      <c r="D34" s="64">
        <f t="shared" si="0"/>
        <v>0.058278161166035</v>
      </c>
      <c r="E34" s="123">
        <f t="shared" si="0"/>
        <v>0.0664615359206755</v>
      </c>
      <c r="F34" s="64">
        <f t="shared" si="0"/>
        <v>0.07500913887361033</v>
      </c>
      <c r="G34" s="64">
        <f t="shared" si="0"/>
        <v>0.08386016150058534</v>
      </c>
      <c r="H34" s="64">
        <f t="shared" si="0"/>
        <v>0.09295960922109704</v>
      </c>
      <c r="I34" s="69">
        <f t="shared" si="0"/>
        <v>0.10225941441436949</v>
      </c>
    </row>
    <row r="35" spans="1:9" ht="11.25">
      <c r="A35" s="56"/>
      <c r="B35" s="68">
        <v>50</v>
      </c>
      <c r="C35" s="64">
        <f t="shared" si="0"/>
        <v>0.04655020044954153</v>
      </c>
      <c r="D35" s="64">
        <f t="shared" si="0"/>
        <v>0.05477673548573647</v>
      </c>
      <c r="E35" s="123">
        <f t="shared" si="0"/>
        <v>0.06344428637386619</v>
      </c>
      <c r="F35" s="64">
        <f t="shared" si="0"/>
        <v>0.07245984953960767</v>
      </c>
      <c r="G35" s="64">
        <f t="shared" si="0"/>
        <v>0.08174285816161556</v>
      </c>
      <c r="H35" s="64">
        <f t="shared" si="0"/>
        <v>0.09122686808260393</v>
      </c>
      <c r="I35" s="69">
        <f t="shared" si="0"/>
        <v>0.10085917404611995</v>
      </c>
    </row>
    <row r="36" spans="1:9" ht="12" thickBot="1">
      <c r="A36" s="61"/>
      <c r="B36" s="70">
        <v>100</v>
      </c>
      <c r="C36" s="71">
        <f t="shared" si="0"/>
        <v>0.040808000037715626</v>
      </c>
      <c r="D36" s="71">
        <f t="shared" si="0"/>
        <v>0.050383138069511085</v>
      </c>
      <c r="E36" s="124">
        <f t="shared" si="0"/>
        <v>0.06017735628281293</v>
      </c>
      <c r="F36" s="71">
        <f t="shared" si="0"/>
        <v>0.07008076460306002</v>
      </c>
      <c r="G36" s="71">
        <f t="shared" si="0"/>
        <v>0.08003638412300075</v>
      </c>
      <c r="H36" s="71">
        <f t="shared" si="0"/>
        <v>0.09001628063239567</v>
      </c>
      <c r="I36" s="72">
        <f t="shared" si="0"/>
        <v>0.10000725709820668</v>
      </c>
    </row>
    <row r="37" ht="12" thickBot="1"/>
    <row r="38" spans="1:4" ht="11.25">
      <c r="A38" s="91" t="s">
        <v>416</v>
      </c>
      <c r="B38" s="89" t="s">
        <v>695</v>
      </c>
      <c r="C38" s="19"/>
      <c r="D38" s="131" t="s">
        <v>696</v>
      </c>
    </row>
    <row r="39" spans="1:4" ht="11.25">
      <c r="A39" s="53"/>
      <c r="B39" s="54"/>
      <c r="C39" s="54"/>
      <c r="D39" s="55" t="s">
        <v>4</v>
      </c>
    </row>
    <row r="40" spans="1:4" ht="11.25">
      <c r="A40" s="56"/>
      <c r="B40" s="121"/>
      <c r="C40" s="57"/>
      <c r="D40" s="133" t="s">
        <v>697</v>
      </c>
    </row>
    <row r="41" spans="1:4" ht="11.25">
      <c r="A41" s="56"/>
      <c r="B41" s="121" t="s">
        <v>698</v>
      </c>
      <c r="C41" s="57"/>
      <c r="D41" s="310">
        <v>1</v>
      </c>
    </row>
    <row r="42" spans="1:4" ht="11.25">
      <c r="A42" s="56"/>
      <c r="B42" s="206" t="s">
        <v>10</v>
      </c>
      <c r="C42" s="57"/>
      <c r="D42" s="312"/>
    </row>
    <row r="43" spans="1:4" ht="11.25">
      <c r="A43" s="56"/>
      <c r="B43" s="121" t="s">
        <v>699</v>
      </c>
      <c r="C43" s="57"/>
      <c r="D43" s="311">
        <v>0.39</v>
      </c>
    </row>
    <row r="44" spans="1:4" ht="11.25">
      <c r="A44" s="56"/>
      <c r="B44" s="121" t="s">
        <v>701</v>
      </c>
      <c r="C44" s="57"/>
      <c r="D44" s="311">
        <v>0.75</v>
      </c>
    </row>
    <row r="45" spans="1:4" ht="11.25">
      <c r="A45" s="56"/>
      <c r="B45" s="121" t="s">
        <v>700</v>
      </c>
      <c r="C45" s="57"/>
      <c r="D45" s="310">
        <v>0.34</v>
      </c>
    </row>
    <row r="46" spans="1:4" ht="12" thickBot="1">
      <c r="A46" s="61"/>
      <c r="B46" s="62"/>
      <c r="C46" s="62"/>
      <c r="D46" s="313"/>
    </row>
  </sheetData>
  <sheetProtection password="CC0D"/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82">
      <selection activeCell="L23" sqref="L23"/>
    </sheetView>
  </sheetViews>
  <sheetFormatPr defaultColWidth="12" defaultRowHeight="11.25"/>
  <cols>
    <col min="1" max="1" width="3.66015625" style="0" customWidth="1"/>
    <col min="2" max="2" width="19.33203125" style="0" customWidth="1"/>
    <col min="3" max="3" width="9.83203125" style="0" customWidth="1"/>
    <col min="4" max="4" width="9.83203125" style="3" customWidth="1"/>
    <col min="5" max="5" width="9.83203125" style="0" customWidth="1"/>
    <col min="6" max="7" width="9.83203125" style="5" customWidth="1"/>
    <col min="8" max="29" width="9.83203125" style="0" customWidth="1"/>
  </cols>
  <sheetData>
    <row r="1" spans="1:10" s="1" customFormat="1" ht="11.25">
      <c r="A1" s="18" t="s">
        <v>31</v>
      </c>
      <c r="B1" s="19" t="s">
        <v>32</v>
      </c>
      <c r="C1" s="20" t="s">
        <v>33</v>
      </c>
      <c r="D1" s="21" t="s">
        <v>34</v>
      </c>
      <c r="E1" s="22" t="s">
        <v>35</v>
      </c>
      <c r="F1" s="23" t="s">
        <v>36</v>
      </c>
      <c r="G1" s="23" t="s">
        <v>37</v>
      </c>
      <c r="H1" s="20" t="s">
        <v>38</v>
      </c>
      <c r="I1" s="20" t="s">
        <v>38</v>
      </c>
      <c r="J1" s="24" t="s">
        <v>39</v>
      </c>
    </row>
    <row r="2" spans="1:10" s="1" customFormat="1" ht="11.25">
      <c r="A2" s="25"/>
      <c r="B2" s="26" t="s">
        <v>40</v>
      </c>
      <c r="C2" s="27" t="s">
        <v>41</v>
      </c>
      <c r="D2" s="28" t="s">
        <v>42</v>
      </c>
      <c r="E2" s="29" t="s">
        <v>43</v>
      </c>
      <c r="F2" s="30" t="s">
        <v>44</v>
      </c>
      <c r="G2" s="30" t="s">
        <v>45</v>
      </c>
      <c r="H2" s="27" t="s">
        <v>46</v>
      </c>
      <c r="I2" s="27" t="s">
        <v>1</v>
      </c>
      <c r="J2" s="31"/>
    </row>
    <row r="3" spans="1:10" s="1" customFormat="1" ht="11.25">
      <c r="A3" s="32" t="s">
        <v>4</v>
      </c>
      <c r="B3" s="33" t="s">
        <v>47</v>
      </c>
      <c r="C3" s="6">
        <v>1800</v>
      </c>
      <c r="D3" s="7">
        <v>0.93</v>
      </c>
      <c r="E3" s="6">
        <v>480</v>
      </c>
      <c r="F3" s="8" t="s">
        <v>48</v>
      </c>
      <c r="G3" s="8" t="s">
        <v>49</v>
      </c>
      <c r="H3" s="6" t="s">
        <v>50</v>
      </c>
      <c r="I3" s="6" t="s">
        <v>50</v>
      </c>
      <c r="J3" s="34" t="s">
        <v>51</v>
      </c>
    </row>
    <row r="4" spans="1:10" s="1" customFormat="1" ht="11.25">
      <c r="A4" s="32"/>
      <c r="B4" s="35" t="s">
        <v>52</v>
      </c>
      <c r="C4" s="6">
        <v>1200</v>
      </c>
      <c r="D4" s="7">
        <v>0.35</v>
      </c>
      <c r="E4" s="6">
        <v>280</v>
      </c>
      <c r="F4" s="8">
        <v>10</v>
      </c>
      <c r="G4" s="8">
        <v>465</v>
      </c>
      <c r="H4" s="6" t="s">
        <v>51</v>
      </c>
      <c r="I4" s="6" t="s">
        <v>51</v>
      </c>
      <c r="J4" s="34" t="s">
        <v>50</v>
      </c>
    </row>
    <row r="5" spans="1:10" s="1" customFormat="1" ht="11.25">
      <c r="A5" s="32"/>
      <c r="B5" s="35" t="s">
        <v>53</v>
      </c>
      <c r="C5" s="6">
        <v>1400</v>
      </c>
      <c r="D5" s="7">
        <v>0.7</v>
      </c>
      <c r="E5" s="6">
        <v>325</v>
      </c>
      <c r="F5" s="8">
        <v>10</v>
      </c>
      <c r="G5" s="8">
        <v>160</v>
      </c>
      <c r="H5" s="6" t="s">
        <v>51</v>
      </c>
      <c r="I5" s="6" t="s">
        <v>51</v>
      </c>
      <c r="J5" s="34" t="s">
        <v>50</v>
      </c>
    </row>
    <row r="6" spans="1:10" s="1" customFormat="1" ht="11.25">
      <c r="A6" s="32"/>
      <c r="B6" s="35" t="s">
        <v>54</v>
      </c>
      <c r="C6" s="6">
        <v>2000</v>
      </c>
      <c r="D6" s="7">
        <v>1.4</v>
      </c>
      <c r="E6" s="6">
        <v>560</v>
      </c>
      <c r="F6" s="8" t="s">
        <v>55</v>
      </c>
      <c r="G6" s="8">
        <v>265</v>
      </c>
      <c r="H6" s="6" t="s">
        <v>51</v>
      </c>
      <c r="I6" s="6" t="s">
        <v>50</v>
      </c>
      <c r="J6" s="34" t="s">
        <v>56</v>
      </c>
    </row>
    <row r="7" spans="1:10" s="1" customFormat="1" ht="11.25">
      <c r="A7" s="32"/>
      <c r="B7" s="35" t="s">
        <v>57</v>
      </c>
      <c r="C7" s="6">
        <v>350</v>
      </c>
      <c r="D7" s="7">
        <v>0.07</v>
      </c>
      <c r="E7" s="6">
        <v>100</v>
      </c>
      <c r="F7" s="8">
        <v>5</v>
      </c>
      <c r="G7" s="8">
        <v>265</v>
      </c>
      <c r="H7" s="6" t="s">
        <v>51</v>
      </c>
      <c r="I7" s="6" t="s">
        <v>51</v>
      </c>
      <c r="J7" s="34" t="s">
        <v>50</v>
      </c>
    </row>
    <row r="8" spans="1:10" s="1" customFormat="1" ht="11.25">
      <c r="A8" s="32"/>
      <c r="B8" s="35" t="s">
        <v>58</v>
      </c>
      <c r="C8" s="6">
        <v>1100</v>
      </c>
      <c r="D8" s="7">
        <v>0.7</v>
      </c>
      <c r="E8" s="6">
        <v>440</v>
      </c>
      <c r="F8" s="8" t="s">
        <v>59</v>
      </c>
      <c r="G8" s="8"/>
      <c r="H8" s="6" t="s">
        <v>56</v>
      </c>
      <c r="I8" s="6" t="s">
        <v>51</v>
      </c>
      <c r="J8" s="34" t="s">
        <v>50</v>
      </c>
    </row>
    <row r="9" spans="1:10" s="1" customFormat="1" ht="11.25">
      <c r="A9" s="32"/>
      <c r="B9" s="35" t="s">
        <v>60</v>
      </c>
      <c r="C9" s="6">
        <v>2000</v>
      </c>
      <c r="D9" s="7">
        <v>1.4</v>
      </c>
      <c r="E9" s="6">
        <v>560</v>
      </c>
      <c r="F9" s="8" t="s">
        <v>55</v>
      </c>
      <c r="G9" s="8">
        <v>235</v>
      </c>
      <c r="H9" s="6" t="s">
        <v>51</v>
      </c>
      <c r="I9" s="6" t="s">
        <v>50</v>
      </c>
      <c r="J9" s="34" t="s">
        <v>56</v>
      </c>
    </row>
    <row r="10" spans="1:10" s="1" customFormat="1" ht="12" thickBot="1">
      <c r="A10" s="36"/>
      <c r="B10" s="37" t="s">
        <v>4</v>
      </c>
      <c r="C10" s="79"/>
      <c r="D10" s="80"/>
      <c r="E10" s="79"/>
      <c r="F10" s="81"/>
      <c r="G10" s="81"/>
      <c r="H10" s="79"/>
      <c r="I10" s="79"/>
      <c r="J10" s="82"/>
    </row>
    <row r="11" spans="1:10" s="1" customFormat="1" ht="11.25">
      <c r="A11" s="18" t="s">
        <v>61</v>
      </c>
      <c r="B11" s="89" t="s">
        <v>62</v>
      </c>
      <c r="C11" s="20" t="s">
        <v>33</v>
      </c>
      <c r="D11" s="21" t="s">
        <v>34</v>
      </c>
      <c r="E11" s="22" t="s">
        <v>35</v>
      </c>
      <c r="F11" s="23" t="s">
        <v>36</v>
      </c>
      <c r="G11" s="23" t="s">
        <v>37</v>
      </c>
      <c r="H11" s="20" t="s">
        <v>38</v>
      </c>
      <c r="I11" s="20" t="s">
        <v>38</v>
      </c>
      <c r="J11" s="24" t="s">
        <v>39</v>
      </c>
    </row>
    <row r="12" spans="1:10" s="1" customFormat="1" ht="11.25">
      <c r="A12" s="25"/>
      <c r="B12" s="26" t="s">
        <v>63</v>
      </c>
      <c r="C12" s="27" t="s">
        <v>41</v>
      </c>
      <c r="D12" s="28" t="s">
        <v>42</v>
      </c>
      <c r="E12" s="29" t="s">
        <v>43</v>
      </c>
      <c r="F12" s="30" t="s">
        <v>44</v>
      </c>
      <c r="G12" s="30" t="s">
        <v>45</v>
      </c>
      <c r="H12" s="27" t="s">
        <v>46</v>
      </c>
      <c r="I12" s="27" t="s">
        <v>1</v>
      </c>
      <c r="J12" s="31"/>
    </row>
    <row r="13" spans="1:10" s="1" customFormat="1" ht="11.25">
      <c r="A13" s="32" t="s">
        <v>4</v>
      </c>
      <c r="B13" s="35" t="s">
        <v>64</v>
      </c>
      <c r="C13" s="9">
        <v>2400</v>
      </c>
      <c r="D13" s="10">
        <v>2.1</v>
      </c>
      <c r="E13" s="9">
        <v>670</v>
      </c>
      <c r="F13" s="11" t="s">
        <v>65</v>
      </c>
      <c r="G13" s="11">
        <v>2770</v>
      </c>
      <c r="H13" s="6" t="s">
        <v>51</v>
      </c>
      <c r="I13" s="6" t="s">
        <v>50</v>
      </c>
      <c r="J13" s="34" t="s">
        <v>56</v>
      </c>
    </row>
    <row r="14" spans="1:10" s="1" customFormat="1" ht="11.25">
      <c r="A14" s="32"/>
      <c r="B14" s="35" t="s">
        <v>66</v>
      </c>
      <c r="C14" s="9">
        <v>2400</v>
      </c>
      <c r="D14" s="10">
        <v>2.1</v>
      </c>
      <c r="E14" s="9">
        <v>670</v>
      </c>
      <c r="F14" s="11" t="s">
        <v>67</v>
      </c>
      <c r="G14" s="11">
        <v>3200</v>
      </c>
      <c r="H14" s="6" t="s">
        <v>51</v>
      </c>
      <c r="I14" s="6" t="s">
        <v>50</v>
      </c>
      <c r="J14" s="34" t="s">
        <v>56</v>
      </c>
    </row>
    <row r="15" spans="1:10" s="1" customFormat="1" ht="11.25">
      <c r="A15" s="32"/>
      <c r="B15" s="35" t="s">
        <v>63</v>
      </c>
      <c r="C15" s="9">
        <v>1800</v>
      </c>
      <c r="D15" s="10">
        <v>1.3</v>
      </c>
      <c r="E15" s="9">
        <v>505</v>
      </c>
      <c r="F15" s="11">
        <v>100</v>
      </c>
      <c r="G15" s="11">
        <v>1010</v>
      </c>
      <c r="H15" s="6" t="s">
        <v>51</v>
      </c>
      <c r="I15" s="6" t="s">
        <v>51</v>
      </c>
      <c r="J15" s="34" t="s">
        <v>56</v>
      </c>
    </row>
    <row r="16" spans="1:10" s="1" customFormat="1" ht="11.25">
      <c r="A16" s="32"/>
      <c r="B16" s="35" t="s">
        <v>68</v>
      </c>
      <c r="C16" s="9">
        <v>600</v>
      </c>
      <c r="D16" s="10">
        <v>0.19</v>
      </c>
      <c r="E16" s="9">
        <v>170</v>
      </c>
      <c r="F16" s="11" t="s">
        <v>69</v>
      </c>
      <c r="G16" s="11">
        <v>625</v>
      </c>
      <c r="H16" s="6" t="s">
        <v>51</v>
      </c>
      <c r="I16" s="6" t="s">
        <v>50</v>
      </c>
      <c r="J16" s="34" t="s">
        <v>56</v>
      </c>
    </row>
    <row r="17" spans="1:10" s="1" customFormat="1" ht="12" thickBot="1">
      <c r="A17" s="32"/>
      <c r="B17" s="35"/>
      <c r="C17" s="83"/>
      <c r="D17" s="84"/>
      <c r="E17" s="83"/>
      <c r="F17" s="85"/>
      <c r="G17" s="85"/>
      <c r="H17" s="79"/>
      <c r="I17" s="79"/>
      <c r="J17" s="82"/>
    </row>
    <row r="18" spans="1:10" s="1" customFormat="1" ht="11.25">
      <c r="A18" s="18" t="s">
        <v>70</v>
      </c>
      <c r="B18" s="89" t="s">
        <v>71</v>
      </c>
      <c r="C18" s="20" t="s">
        <v>33</v>
      </c>
      <c r="D18" s="21" t="s">
        <v>34</v>
      </c>
      <c r="E18" s="22" t="s">
        <v>35</v>
      </c>
      <c r="F18" s="23" t="s">
        <v>36</v>
      </c>
      <c r="G18" s="23" t="s">
        <v>37</v>
      </c>
      <c r="H18" s="20" t="s">
        <v>38</v>
      </c>
      <c r="I18" s="20" t="s">
        <v>38</v>
      </c>
      <c r="J18" s="24" t="s">
        <v>39</v>
      </c>
    </row>
    <row r="19" spans="1:10" s="1" customFormat="1" ht="11.25">
      <c r="A19" s="25"/>
      <c r="B19" s="26" t="s">
        <v>72</v>
      </c>
      <c r="C19" s="27" t="s">
        <v>41</v>
      </c>
      <c r="D19" s="28" t="s">
        <v>42</v>
      </c>
      <c r="E19" s="29" t="s">
        <v>43</v>
      </c>
      <c r="F19" s="30" t="s">
        <v>44</v>
      </c>
      <c r="G19" s="30" t="s">
        <v>45</v>
      </c>
      <c r="H19" s="27" t="s">
        <v>46</v>
      </c>
      <c r="I19" s="27" t="s">
        <v>1</v>
      </c>
      <c r="J19" s="31"/>
    </row>
    <row r="20" spans="1:10" s="1" customFormat="1" ht="11.25">
      <c r="A20" s="32"/>
      <c r="B20" s="35" t="s">
        <v>73</v>
      </c>
      <c r="C20" s="9">
        <v>2000</v>
      </c>
      <c r="D20" s="10">
        <v>0.6</v>
      </c>
      <c r="E20" s="9">
        <v>560</v>
      </c>
      <c r="F20" s="11">
        <v>50</v>
      </c>
      <c r="G20" s="11"/>
      <c r="H20" s="6" t="s">
        <v>51</v>
      </c>
      <c r="I20" s="6" t="s">
        <v>51</v>
      </c>
      <c r="J20" s="34" t="s">
        <v>50</v>
      </c>
    </row>
    <row r="21" spans="1:10" s="1" customFormat="1" ht="11.25">
      <c r="A21" s="32"/>
      <c r="B21" s="35" t="s">
        <v>74</v>
      </c>
      <c r="C21" s="9">
        <v>900</v>
      </c>
      <c r="D21" s="10">
        <v>0.21</v>
      </c>
      <c r="E21" s="9">
        <v>270</v>
      </c>
      <c r="F21" s="11">
        <v>8</v>
      </c>
      <c r="G21" s="11">
        <v>760</v>
      </c>
      <c r="H21" s="6" t="s">
        <v>51</v>
      </c>
      <c r="I21" s="6" t="s">
        <v>51</v>
      </c>
      <c r="J21" s="34" t="s">
        <v>50</v>
      </c>
    </row>
    <row r="22" spans="1:10" s="1" customFormat="1" ht="11.25">
      <c r="A22" s="32"/>
      <c r="B22" s="35" t="s">
        <v>75</v>
      </c>
      <c r="C22" s="9">
        <v>360</v>
      </c>
      <c r="D22" s="10">
        <v>0.093</v>
      </c>
      <c r="E22" s="9">
        <v>210</v>
      </c>
      <c r="F22" s="11" t="s">
        <v>48</v>
      </c>
      <c r="G22" s="11"/>
      <c r="H22" s="6" t="s">
        <v>50</v>
      </c>
      <c r="I22" s="6" t="s">
        <v>50</v>
      </c>
      <c r="J22" s="34" t="s">
        <v>51</v>
      </c>
    </row>
    <row r="23" spans="1:10" s="1" customFormat="1" ht="11.25">
      <c r="A23" s="32"/>
      <c r="B23" s="35" t="s">
        <v>76</v>
      </c>
      <c r="C23" s="9">
        <v>1000</v>
      </c>
      <c r="D23" s="10">
        <v>0.17</v>
      </c>
      <c r="E23" s="9">
        <v>580</v>
      </c>
      <c r="F23" s="11">
        <v>70</v>
      </c>
      <c r="G23" s="11">
        <v>650</v>
      </c>
      <c r="H23" s="6" t="s">
        <v>51</v>
      </c>
      <c r="I23" s="6" t="s">
        <v>56</v>
      </c>
      <c r="J23" s="34" t="s">
        <v>51</v>
      </c>
    </row>
    <row r="24" spans="1:10" s="1" customFormat="1" ht="11.25">
      <c r="A24" s="32"/>
      <c r="B24" s="35" t="s">
        <v>77</v>
      </c>
      <c r="C24" s="9">
        <v>800</v>
      </c>
      <c r="D24" s="10">
        <v>0.17</v>
      </c>
      <c r="E24" s="9">
        <v>350</v>
      </c>
      <c r="F24" s="11" t="s">
        <v>78</v>
      </c>
      <c r="G24" s="11">
        <v>800</v>
      </c>
      <c r="H24" s="6" t="s">
        <v>51</v>
      </c>
      <c r="I24" s="6" t="s">
        <v>56</v>
      </c>
      <c r="J24" s="34" t="s">
        <v>51</v>
      </c>
    </row>
    <row r="25" spans="1:10" s="1" customFormat="1" ht="11.25">
      <c r="A25" s="32"/>
      <c r="B25" s="35" t="s">
        <v>79</v>
      </c>
      <c r="C25" s="9">
        <v>1250</v>
      </c>
      <c r="D25" s="10">
        <v>0.2</v>
      </c>
      <c r="E25" s="9">
        <v>485</v>
      </c>
      <c r="F25" s="11"/>
      <c r="G25" s="11">
        <v>800</v>
      </c>
      <c r="H25" s="6" t="s">
        <v>51</v>
      </c>
      <c r="I25" s="6" t="s">
        <v>50</v>
      </c>
      <c r="J25" s="34" t="s">
        <v>51</v>
      </c>
    </row>
    <row r="26" spans="1:10" s="1" customFormat="1" ht="11.25">
      <c r="A26" s="32"/>
      <c r="B26" s="35" t="s">
        <v>80</v>
      </c>
      <c r="C26" s="9">
        <v>800</v>
      </c>
      <c r="D26" s="10">
        <v>0.15</v>
      </c>
      <c r="E26" s="9">
        <v>350</v>
      </c>
      <c r="F26" s="11" t="s">
        <v>81</v>
      </c>
      <c r="G26" s="11"/>
      <c r="H26" s="6" t="s">
        <v>51</v>
      </c>
      <c r="I26" s="6" t="s">
        <v>51</v>
      </c>
      <c r="J26" s="34" t="s">
        <v>51</v>
      </c>
    </row>
    <row r="27" spans="1:10" s="1" customFormat="1" ht="11.25">
      <c r="A27" s="32"/>
      <c r="B27" s="35" t="s">
        <v>82</v>
      </c>
      <c r="C27" s="9">
        <v>600</v>
      </c>
      <c r="D27" s="10">
        <v>0.13</v>
      </c>
      <c r="E27" s="9">
        <v>350</v>
      </c>
      <c r="F27" s="11">
        <v>40</v>
      </c>
      <c r="G27" s="11">
        <v>470</v>
      </c>
      <c r="H27" s="6" t="s">
        <v>50</v>
      </c>
      <c r="I27" s="6" t="s">
        <v>50</v>
      </c>
      <c r="J27" s="34" t="s">
        <v>56</v>
      </c>
    </row>
    <row r="28" spans="1:10" s="1" customFormat="1" ht="12" thickBot="1">
      <c r="A28" s="36"/>
      <c r="B28" s="38" t="s">
        <v>4</v>
      </c>
      <c r="C28" s="79"/>
      <c r="D28" s="79"/>
      <c r="E28" s="79"/>
      <c r="F28" s="79"/>
      <c r="G28" s="79"/>
      <c r="H28" s="79"/>
      <c r="I28" s="79"/>
      <c r="J28" s="82"/>
    </row>
    <row r="29" spans="1:10" s="1" customFormat="1" ht="11.25">
      <c r="A29" s="18" t="s">
        <v>83</v>
      </c>
      <c r="B29" s="89" t="s">
        <v>84</v>
      </c>
      <c r="C29" s="20" t="s">
        <v>33</v>
      </c>
      <c r="D29" s="21" t="s">
        <v>34</v>
      </c>
      <c r="E29" s="22" t="s">
        <v>35</v>
      </c>
      <c r="F29" s="23" t="s">
        <v>36</v>
      </c>
      <c r="G29" s="23" t="s">
        <v>37</v>
      </c>
      <c r="H29" s="20" t="s">
        <v>38</v>
      </c>
      <c r="I29" s="20" t="s">
        <v>38</v>
      </c>
      <c r="J29" s="24" t="s">
        <v>39</v>
      </c>
    </row>
    <row r="30" spans="1:10" s="1" customFormat="1" ht="11.25">
      <c r="A30" s="25"/>
      <c r="B30" s="26" t="s">
        <v>4</v>
      </c>
      <c r="C30" s="27" t="s">
        <v>41</v>
      </c>
      <c r="D30" s="28" t="s">
        <v>42</v>
      </c>
      <c r="E30" s="29" t="s">
        <v>43</v>
      </c>
      <c r="F30" s="30" t="s">
        <v>44</v>
      </c>
      <c r="G30" s="30" t="s">
        <v>45</v>
      </c>
      <c r="H30" s="27" t="s">
        <v>46</v>
      </c>
      <c r="I30" s="27" t="s">
        <v>1</v>
      </c>
      <c r="J30" s="31"/>
    </row>
    <row r="31" spans="1:10" s="1" customFormat="1" ht="11.25">
      <c r="A31" s="32"/>
      <c r="B31" s="35" t="s">
        <v>85</v>
      </c>
      <c r="C31" s="9">
        <v>1800</v>
      </c>
      <c r="D31" s="10">
        <v>0.93</v>
      </c>
      <c r="E31" s="9">
        <v>505</v>
      </c>
      <c r="F31" s="11" t="s">
        <v>86</v>
      </c>
      <c r="G31" s="11" t="s">
        <v>87</v>
      </c>
      <c r="H31" s="6" t="s">
        <v>50</v>
      </c>
      <c r="I31" s="6" t="s">
        <v>50</v>
      </c>
      <c r="J31" s="34" t="s">
        <v>56</v>
      </c>
    </row>
    <row r="32" spans="1:10" s="1" customFormat="1" ht="11.25">
      <c r="A32" s="32"/>
      <c r="B32" s="35" t="s">
        <v>88</v>
      </c>
      <c r="C32" s="9">
        <v>800</v>
      </c>
      <c r="D32" s="10">
        <v>0.25</v>
      </c>
      <c r="E32" s="9">
        <v>220</v>
      </c>
      <c r="F32" s="11">
        <v>2</v>
      </c>
      <c r="G32" s="11" t="s">
        <v>49</v>
      </c>
      <c r="H32" s="6" t="s">
        <v>50</v>
      </c>
      <c r="I32" s="6" t="s">
        <v>50</v>
      </c>
      <c r="J32" s="34" t="s">
        <v>56</v>
      </c>
    </row>
    <row r="33" spans="1:10" s="1" customFormat="1" ht="11.25">
      <c r="A33" s="32"/>
      <c r="B33" s="35" t="s">
        <v>89</v>
      </c>
      <c r="C33" s="9">
        <v>2000</v>
      </c>
      <c r="D33" s="10">
        <v>0.96</v>
      </c>
      <c r="E33" s="9">
        <v>560</v>
      </c>
      <c r="F33" s="11" t="s">
        <v>90</v>
      </c>
      <c r="G33" s="11">
        <v>1750</v>
      </c>
      <c r="H33" s="6" t="s">
        <v>51</v>
      </c>
      <c r="I33" s="6" t="s">
        <v>50</v>
      </c>
      <c r="J33" s="34" t="s">
        <v>56</v>
      </c>
    </row>
    <row r="34" spans="1:10" s="1" customFormat="1" ht="11.25">
      <c r="A34" s="32"/>
      <c r="B34" s="35" t="s">
        <v>91</v>
      </c>
      <c r="C34" s="9">
        <v>1000</v>
      </c>
      <c r="D34" s="10">
        <v>0.45</v>
      </c>
      <c r="E34" s="9">
        <v>260</v>
      </c>
      <c r="F34" s="11" t="s">
        <v>69</v>
      </c>
      <c r="G34" s="11">
        <v>1040</v>
      </c>
      <c r="H34" s="6" t="s">
        <v>51</v>
      </c>
      <c r="I34" s="6" t="s">
        <v>50</v>
      </c>
      <c r="J34" s="34" t="s">
        <v>56</v>
      </c>
    </row>
    <row r="35" spans="1:10" s="1" customFormat="1" ht="11.25">
      <c r="A35" s="32"/>
      <c r="B35" s="35" t="s">
        <v>92</v>
      </c>
      <c r="C35" s="9">
        <v>700</v>
      </c>
      <c r="D35" s="309" t="s">
        <v>690</v>
      </c>
      <c r="E35" s="9">
        <v>180</v>
      </c>
      <c r="F35" s="11">
        <v>4</v>
      </c>
      <c r="G35" s="11">
        <v>595</v>
      </c>
      <c r="H35" s="6" t="s">
        <v>56</v>
      </c>
      <c r="I35" s="6" t="s">
        <v>51</v>
      </c>
      <c r="J35" s="34" t="s">
        <v>56</v>
      </c>
    </row>
    <row r="36" spans="1:10" s="1" customFormat="1" ht="11.25">
      <c r="A36" s="32"/>
      <c r="B36" s="35" t="s">
        <v>93</v>
      </c>
      <c r="C36" s="9">
        <v>2000</v>
      </c>
      <c r="D36" s="10">
        <v>1.1</v>
      </c>
      <c r="E36" s="9">
        <v>520</v>
      </c>
      <c r="F36" s="11" t="s">
        <v>94</v>
      </c>
      <c r="G36" s="11">
        <v>435</v>
      </c>
      <c r="H36" s="6" t="s">
        <v>51</v>
      </c>
      <c r="I36" s="6" t="s">
        <v>50</v>
      </c>
      <c r="J36" s="34" t="s">
        <v>56</v>
      </c>
    </row>
    <row r="37" spans="1:10" s="1" customFormat="1" ht="11.25">
      <c r="A37" s="32"/>
      <c r="B37" s="35" t="s">
        <v>95</v>
      </c>
      <c r="C37" s="9">
        <v>1400</v>
      </c>
      <c r="D37" s="10">
        <v>0.7</v>
      </c>
      <c r="E37" s="9">
        <v>365</v>
      </c>
      <c r="F37" s="11" t="s">
        <v>69</v>
      </c>
      <c r="G37" s="11">
        <v>340</v>
      </c>
      <c r="H37" s="6" t="s">
        <v>51</v>
      </c>
      <c r="I37" s="6" t="s">
        <v>50</v>
      </c>
      <c r="J37" s="34" t="s">
        <v>56</v>
      </c>
    </row>
    <row r="38" spans="1:10" s="1" customFormat="1" ht="11.25">
      <c r="A38" s="32"/>
      <c r="B38" s="35" t="s">
        <v>96</v>
      </c>
      <c r="C38" s="9">
        <v>800</v>
      </c>
      <c r="D38" s="10">
        <v>0.29</v>
      </c>
      <c r="E38" s="9">
        <v>230</v>
      </c>
      <c r="F38" s="11" t="s">
        <v>69</v>
      </c>
      <c r="G38" s="11">
        <v>720</v>
      </c>
      <c r="H38" s="6" t="s">
        <v>51</v>
      </c>
      <c r="I38" s="6" t="s">
        <v>50</v>
      </c>
      <c r="J38" s="34" t="s">
        <v>51</v>
      </c>
    </row>
    <row r="39" spans="1:10" s="1" customFormat="1" ht="11.25">
      <c r="A39" s="32"/>
      <c r="B39" s="35" t="s">
        <v>97</v>
      </c>
      <c r="C39" s="9">
        <v>500</v>
      </c>
      <c r="D39" s="10">
        <v>0.22</v>
      </c>
      <c r="E39" s="9">
        <v>145</v>
      </c>
      <c r="F39" s="11" t="s">
        <v>69</v>
      </c>
      <c r="G39" s="11">
        <v>540</v>
      </c>
      <c r="H39" s="6" t="s">
        <v>51</v>
      </c>
      <c r="I39" s="6" t="s">
        <v>50</v>
      </c>
      <c r="J39" s="34" t="s">
        <v>51</v>
      </c>
    </row>
    <row r="40" spans="1:10" s="1" customFormat="1" ht="11.25">
      <c r="A40" s="32"/>
      <c r="B40" s="35" t="s">
        <v>98</v>
      </c>
      <c r="C40" s="9">
        <v>1200</v>
      </c>
      <c r="D40" s="10">
        <v>0.6</v>
      </c>
      <c r="E40" s="9">
        <v>335</v>
      </c>
      <c r="F40" s="11" t="s">
        <v>69</v>
      </c>
      <c r="G40" s="11">
        <v>200</v>
      </c>
      <c r="H40" s="6" t="s">
        <v>51</v>
      </c>
      <c r="I40" s="6" t="s">
        <v>50</v>
      </c>
      <c r="J40" s="34" t="s">
        <v>56</v>
      </c>
    </row>
    <row r="41" spans="1:10" s="1" customFormat="1" ht="11.25">
      <c r="A41" s="32"/>
      <c r="B41" s="35" t="s">
        <v>99</v>
      </c>
      <c r="C41" s="9">
        <v>700</v>
      </c>
      <c r="D41" s="10">
        <v>0.35</v>
      </c>
      <c r="E41" s="9">
        <v>200</v>
      </c>
      <c r="F41" s="11" t="s">
        <v>69</v>
      </c>
      <c r="G41" s="11">
        <v>200</v>
      </c>
      <c r="H41" s="6" t="s">
        <v>51</v>
      </c>
      <c r="I41" s="6" t="s">
        <v>50</v>
      </c>
      <c r="J41" s="34" t="s">
        <v>56</v>
      </c>
    </row>
    <row r="42" spans="1:10" s="1" customFormat="1" ht="11.25">
      <c r="A42" s="32"/>
      <c r="B42" s="35" t="s">
        <v>100</v>
      </c>
      <c r="C42" s="9">
        <v>600</v>
      </c>
      <c r="D42" s="10">
        <v>0.22</v>
      </c>
      <c r="E42" s="9">
        <v>170</v>
      </c>
      <c r="F42" s="11" t="s">
        <v>69</v>
      </c>
      <c r="G42" s="11">
        <v>180</v>
      </c>
      <c r="H42" s="6" t="s">
        <v>51</v>
      </c>
      <c r="I42" s="6" t="s">
        <v>50</v>
      </c>
      <c r="J42" s="34" t="s">
        <v>56</v>
      </c>
    </row>
    <row r="43" spans="1:10" s="1" customFormat="1" ht="12" thickBot="1">
      <c r="A43" s="36"/>
      <c r="B43" s="38" t="s">
        <v>4</v>
      </c>
      <c r="C43" s="79"/>
      <c r="D43" s="79"/>
      <c r="E43" s="79"/>
      <c r="F43" s="79"/>
      <c r="G43" s="79"/>
      <c r="H43" s="79"/>
      <c r="I43" s="79"/>
      <c r="J43" s="82"/>
    </row>
    <row r="44" spans="1:10" s="1" customFormat="1" ht="11.25">
      <c r="A44" s="18" t="s">
        <v>101</v>
      </c>
      <c r="B44" s="89" t="s">
        <v>102</v>
      </c>
      <c r="C44" s="20" t="s">
        <v>33</v>
      </c>
      <c r="D44" s="21" t="s">
        <v>34</v>
      </c>
      <c r="E44" s="22" t="s">
        <v>35</v>
      </c>
      <c r="F44" s="23" t="s">
        <v>36</v>
      </c>
      <c r="G44" s="23" t="s">
        <v>37</v>
      </c>
      <c r="H44" s="20" t="s">
        <v>38</v>
      </c>
      <c r="I44" s="20" t="s">
        <v>38</v>
      </c>
      <c r="J44" s="24" t="s">
        <v>39</v>
      </c>
    </row>
    <row r="45" spans="1:10" s="1" customFormat="1" ht="11.25">
      <c r="A45" s="25"/>
      <c r="B45" s="26" t="s">
        <v>4</v>
      </c>
      <c r="C45" s="27" t="s">
        <v>41</v>
      </c>
      <c r="D45" s="28" t="s">
        <v>42</v>
      </c>
      <c r="E45" s="29" t="s">
        <v>43</v>
      </c>
      <c r="F45" s="30" t="s">
        <v>44</v>
      </c>
      <c r="G45" s="30" t="s">
        <v>45</v>
      </c>
      <c r="H45" s="27" t="s">
        <v>46</v>
      </c>
      <c r="I45" s="27" t="s">
        <v>1</v>
      </c>
      <c r="J45" s="31"/>
    </row>
    <row r="46" spans="1:10" s="1" customFormat="1" ht="11.25">
      <c r="A46" s="32"/>
      <c r="B46" s="35" t="s">
        <v>103</v>
      </c>
      <c r="C46" s="9">
        <v>200</v>
      </c>
      <c r="D46" s="12">
        <v>0.045</v>
      </c>
      <c r="E46" s="9">
        <v>100</v>
      </c>
      <c r="F46" s="11">
        <v>5</v>
      </c>
      <c r="G46" s="11"/>
      <c r="H46" s="6" t="s">
        <v>50</v>
      </c>
      <c r="I46" s="6" t="s">
        <v>50</v>
      </c>
      <c r="J46" s="34" t="s">
        <v>50</v>
      </c>
    </row>
    <row r="47" spans="1:10" s="1" customFormat="1" ht="11.25">
      <c r="A47" s="32"/>
      <c r="B47" s="35" t="s">
        <v>104</v>
      </c>
      <c r="C47" s="9">
        <v>75</v>
      </c>
      <c r="D47" s="12">
        <v>0.04</v>
      </c>
      <c r="E47" s="9">
        <v>16</v>
      </c>
      <c r="F47" s="11">
        <v>1</v>
      </c>
      <c r="G47" s="11"/>
      <c r="H47" s="6" t="s">
        <v>50</v>
      </c>
      <c r="I47" s="6" t="s">
        <v>50</v>
      </c>
      <c r="J47" s="34" t="s">
        <v>56</v>
      </c>
    </row>
    <row r="48" spans="1:10" s="1" customFormat="1" ht="11.25">
      <c r="A48" s="32"/>
      <c r="B48" s="35" t="s">
        <v>105</v>
      </c>
      <c r="C48" s="9">
        <v>120</v>
      </c>
      <c r="D48" s="12">
        <v>0.045</v>
      </c>
      <c r="E48" s="9">
        <v>62</v>
      </c>
      <c r="F48" s="11">
        <v>10</v>
      </c>
      <c r="G48" s="11"/>
      <c r="H48" s="6" t="s">
        <v>51</v>
      </c>
      <c r="I48" s="6" t="s">
        <v>51</v>
      </c>
      <c r="J48" s="34" t="s">
        <v>50</v>
      </c>
    </row>
    <row r="49" spans="1:10" s="1" customFormat="1" ht="11.25">
      <c r="A49" s="32"/>
      <c r="B49" s="35" t="s">
        <v>106</v>
      </c>
      <c r="C49" s="9">
        <v>80</v>
      </c>
      <c r="D49" s="13">
        <v>0.04</v>
      </c>
      <c r="E49" s="9">
        <v>32</v>
      </c>
      <c r="F49" s="11">
        <v>1</v>
      </c>
      <c r="G49" s="11">
        <v>270</v>
      </c>
      <c r="H49" s="6" t="s">
        <v>56</v>
      </c>
      <c r="I49" s="6" t="s">
        <v>56</v>
      </c>
      <c r="J49" s="34" t="s">
        <v>50</v>
      </c>
    </row>
    <row r="50" spans="1:10" s="1" customFormat="1" ht="11.25">
      <c r="A50" s="32"/>
      <c r="B50" s="35" t="s">
        <v>107</v>
      </c>
      <c r="C50" s="8">
        <v>130</v>
      </c>
      <c r="D50" s="14">
        <v>0.05</v>
      </c>
      <c r="E50" s="8">
        <v>30</v>
      </c>
      <c r="F50" s="8">
        <v>1000</v>
      </c>
      <c r="G50" s="8">
        <v>320</v>
      </c>
      <c r="H50" s="15" t="s">
        <v>51</v>
      </c>
      <c r="I50" s="15" t="s">
        <v>50</v>
      </c>
      <c r="J50" s="39" t="s">
        <v>56</v>
      </c>
    </row>
    <row r="51" spans="1:10" s="1" customFormat="1" ht="11.25">
      <c r="A51" s="36"/>
      <c r="B51" s="33" t="s">
        <v>108</v>
      </c>
      <c r="C51" s="8" t="s">
        <v>109</v>
      </c>
      <c r="D51" s="14">
        <v>0.03</v>
      </c>
      <c r="E51" s="8" t="s">
        <v>110</v>
      </c>
      <c r="F51" s="8" t="s">
        <v>111</v>
      </c>
      <c r="G51" s="8">
        <v>1585</v>
      </c>
      <c r="H51" s="15" t="s">
        <v>56</v>
      </c>
      <c r="I51" s="15" t="s">
        <v>51</v>
      </c>
      <c r="J51" s="39" t="s">
        <v>50</v>
      </c>
    </row>
    <row r="52" spans="1:10" s="1" customFormat="1" ht="11.25">
      <c r="A52" s="36"/>
      <c r="B52" s="33" t="s">
        <v>112</v>
      </c>
      <c r="C52" s="8">
        <v>30</v>
      </c>
      <c r="D52" s="14">
        <v>0.025</v>
      </c>
      <c r="E52" s="8">
        <v>12</v>
      </c>
      <c r="F52" s="8" t="s">
        <v>111</v>
      </c>
      <c r="G52" s="8">
        <v>1585</v>
      </c>
      <c r="H52" s="15" t="s">
        <v>56</v>
      </c>
      <c r="I52" s="15" t="s">
        <v>51</v>
      </c>
      <c r="J52" s="39" t="s">
        <v>50</v>
      </c>
    </row>
    <row r="53" spans="1:10" s="1" customFormat="1" ht="11.25">
      <c r="A53" s="36"/>
      <c r="B53" s="33" t="s">
        <v>113</v>
      </c>
      <c r="C53" s="8">
        <v>30</v>
      </c>
      <c r="D53" s="14">
        <v>0.035</v>
      </c>
      <c r="E53" s="8">
        <v>12</v>
      </c>
      <c r="F53" s="8" t="s">
        <v>114</v>
      </c>
      <c r="G53" s="8">
        <v>695</v>
      </c>
      <c r="H53" s="15" t="s">
        <v>56</v>
      </c>
      <c r="I53" s="15" t="s">
        <v>51</v>
      </c>
      <c r="J53" s="39" t="s">
        <v>50</v>
      </c>
    </row>
    <row r="54" spans="1:10" s="1" customFormat="1" ht="11.25">
      <c r="A54" s="36"/>
      <c r="B54" s="33" t="s">
        <v>115</v>
      </c>
      <c r="C54" s="8">
        <v>40</v>
      </c>
      <c r="D54" s="14">
        <v>0.035</v>
      </c>
      <c r="E54" s="8">
        <v>16</v>
      </c>
      <c r="F54" s="8" t="s">
        <v>116</v>
      </c>
      <c r="G54" s="8">
        <v>695</v>
      </c>
      <c r="H54" s="15" t="s">
        <v>56</v>
      </c>
      <c r="I54" s="15" t="s">
        <v>51</v>
      </c>
      <c r="J54" s="39" t="s">
        <v>50</v>
      </c>
    </row>
    <row r="55" spans="1:10" s="1" customFormat="1" ht="11.25">
      <c r="A55" s="36"/>
      <c r="B55" s="33" t="s">
        <v>117</v>
      </c>
      <c r="C55" s="8" t="s">
        <v>118</v>
      </c>
      <c r="D55" s="14">
        <v>0.045</v>
      </c>
      <c r="E55" s="8" t="s">
        <v>119</v>
      </c>
      <c r="F55" s="8" t="s">
        <v>120</v>
      </c>
      <c r="G55" s="8" t="s">
        <v>121</v>
      </c>
      <c r="H55" s="15" t="s">
        <v>50</v>
      </c>
      <c r="I55" s="15" t="s">
        <v>50</v>
      </c>
      <c r="J55" s="39" t="s">
        <v>56</v>
      </c>
    </row>
    <row r="56" spans="1:10" s="1" customFormat="1" ht="12" thickBot="1">
      <c r="A56" s="279"/>
      <c r="B56" s="280"/>
      <c r="C56" s="281"/>
      <c r="D56" s="282"/>
      <c r="E56" s="281"/>
      <c r="F56" s="281"/>
      <c r="G56" s="281"/>
      <c r="H56" s="283"/>
      <c r="I56" s="283"/>
      <c r="J56" s="284"/>
    </row>
    <row r="57" spans="1:10" s="1" customFormat="1" ht="11.25">
      <c r="A57" s="18" t="s">
        <v>122</v>
      </c>
      <c r="B57" s="89" t="s">
        <v>123</v>
      </c>
      <c r="C57" s="20" t="s">
        <v>33</v>
      </c>
      <c r="D57" s="21" t="s">
        <v>34</v>
      </c>
      <c r="E57" s="22" t="s">
        <v>35</v>
      </c>
      <c r="F57" s="23" t="s">
        <v>36</v>
      </c>
      <c r="G57" s="23" t="s">
        <v>37</v>
      </c>
      <c r="H57" s="20" t="s">
        <v>38</v>
      </c>
      <c r="I57" s="20" t="s">
        <v>38</v>
      </c>
      <c r="J57" s="24" t="s">
        <v>39</v>
      </c>
    </row>
    <row r="58" spans="1:10" s="1" customFormat="1" ht="11.25">
      <c r="A58" s="25"/>
      <c r="B58" s="26" t="s">
        <v>4</v>
      </c>
      <c r="C58" s="27" t="s">
        <v>41</v>
      </c>
      <c r="D58" s="28" t="s">
        <v>42</v>
      </c>
      <c r="E58" s="29" t="s">
        <v>43</v>
      </c>
      <c r="F58" s="30" t="s">
        <v>44</v>
      </c>
      <c r="G58" s="30" t="s">
        <v>45</v>
      </c>
      <c r="H58" s="27" t="s">
        <v>46</v>
      </c>
      <c r="I58" s="27" t="s">
        <v>1</v>
      </c>
      <c r="J58" s="31"/>
    </row>
    <row r="59" spans="1:10" s="1" customFormat="1" ht="11.25">
      <c r="A59" s="32"/>
      <c r="B59" s="35" t="s">
        <v>124</v>
      </c>
      <c r="C59" s="9">
        <v>600</v>
      </c>
      <c r="D59" s="10">
        <v>0.13</v>
      </c>
      <c r="E59" s="9">
        <v>350</v>
      </c>
      <c r="F59" s="11">
        <v>40</v>
      </c>
      <c r="G59" s="11">
        <v>470</v>
      </c>
      <c r="H59" s="6" t="s">
        <v>51</v>
      </c>
      <c r="I59" s="6" t="s">
        <v>50</v>
      </c>
      <c r="J59" s="34" t="s">
        <v>56</v>
      </c>
    </row>
    <row r="60" spans="1:10" s="1" customFormat="1" ht="11.25">
      <c r="A60" s="32"/>
      <c r="B60" s="35" t="s">
        <v>125</v>
      </c>
      <c r="C60" s="9">
        <v>800</v>
      </c>
      <c r="D60" s="10">
        <v>0.2</v>
      </c>
      <c r="E60" s="9">
        <v>370</v>
      </c>
      <c r="F60" s="11">
        <v>80</v>
      </c>
      <c r="G60" s="11">
        <v>750</v>
      </c>
      <c r="H60" s="6" t="s">
        <v>56</v>
      </c>
      <c r="I60" s="6" t="s">
        <v>50</v>
      </c>
      <c r="J60" s="34" t="s">
        <v>56</v>
      </c>
    </row>
    <row r="61" spans="1:10" s="1" customFormat="1" ht="11.25">
      <c r="A61" s="32"/>
      <c r="B61" s="35" t="s">
        <v>126</v>
      </c>
      <c r="C61" s="9">
        <v>1500</v>
      </c>
      <c r="D61" s="10">
        <v>0.19</v>
      </c>
      <c r="E61" s="9"/>
      <c r="F61" s="11" t="s">
        <v>127</v>
      </c>
      <c r="G61" s="11">
        <v>22000</v>
      </c>
      <c r="H61" s="6" t="s">
        <v>56</v>
      </c>
      <c r="I61" s="6" t="s">
        <v>56</v>
      </c>
      <c r="J61" s="34" t="s">
        <v>51</v>
      </c>
    </row>
    <row r="62" spans="1:10" s="1" customFormat="1" ht="11.25">
      <c r="A62" s="32"/>
      <c r="B62" s="35" t="s">
        <v>128</v>
      </c>
      <c r="C62" s="9">
        <v>2700</v>
      </c>
      <c r="D62" s="10">
        <v>200</v>
      </c>
      <c r="E62" s="9">
        <v>675</v>
      </c>
      <c r="F62" s="11" t="s">
        <v>129</v>
      </c>
      <c r="G62" s="11">
        <v>195500</v>
      </c>
      <c r="H62" s="6" t="s">
        <v>56</v>
      </c>
      <c r="I62" s="6" t="s">
        <v>50</v>
      </c>
      <c r="J62" s="34" t="s">
        <v>56</v>
      </c>
    </row>
    <row r="63" spans="1:10" s="1" customFormat="1" ht="11.25">
      <c r="A63" s="32"/>
      <c r="B63" s="35" t="s">
        <v>130</v>
      </c>
      <c r="C63" s="9">
        <v>7500</v>
      </c>
      <c r="D63" s="10">
        <v>58</v>
      </c>
      <c r="E63" s="9">
        <v>975</v>
      </c>
      <c r="F63" s="11" t="s">
        <v>129</v>
      </c>
      <c r="G63" s="11">
        <v>70000</v>
      </c>
      <c r="H63" s="6" t="s">
        <v>56</v>
      </c>
      <c r="I63" s="6" t="s">
        <v>50</v>
      </c>
      <c r="J63" s="34" t="s">
        <v>56</v>
      </c>
    </row>
    <row r="64" spans="1:10" s="1" customFormat="1" ht="11.25">
      <c r="A64" s="32"/>
      <c r="B64" s="35" t="s">
        <v>131</v>
      </c>
      <c r="C64" s="9">
        <v>2500</v>
      </c>
      <c r="D64" s="10">
        <v>0.8</v>
      </c>
      <c r="E64" s="9">
        <v>575</v>
      </c>
      <c r="F64" s="11">
        <v>100000</v>
      </c>
      <c r="G64" s="11">
        <v>14750</v>
      </c>
      <c r="H64" s="6" t="s">
        <v>56</v>
      </c>
      <c r="I64" s="6" t="s">
        <v>50</v>
      </c>
      <c r="J64" s="34" t="s">
        <v>56</v>
      </c>
    </row>
    <row r="65" spans="1:10" s="1" customFormat="1" ht="11.25">
      <c r="A65" s="32"/>
      <c r="B65" s="35" t="s">
        <v>132</v>
      </c>
      <c r="C65" s="9">
        <v>1180</v>
      </c>
      <c r="D65" s="10">
        <v>0.19</v>
      </c>
      <c r="E65" s="9">
        <v>485</v>
      </c>
      <c r="F65" s="11">
        <v>100000</v>
      </c>
      <c r="G65" s="11"/>
      <c r="H65" s="6" t="s">
        <v>51</v>
      </c>
      <c r="I65" s="6" t="s">
        <v>50</v>
      </c>
      <c r="J65" s="34" t="s">
        <v>56</v>
      </c>
    </row>
    <row r="66" spans="1:10" s="1" customFormat="1" ht="12" thickBot="1">
      <c r="A66" s="36"/>
      <c r="B66" s="38" t="s">
        <v>4</v>
      </c>
      <c r="C66" s="79"/>
      <c r="D66" s="79"/>
      <c r="E66" s="79"/>
      <c r="F66" s="79"/>
      <c r="G66" s="79"/>
      <c r="H66" s="79"/>
      <c r="I66" s="79"/>
      <c r="J66" s="82"/>
    </row>
    <row r="67" spans="1:10" s="1" customFormat="1" ht="11.25">
      <c r="A67" s="18" t="s">
        <v>133</v>
      </c>
      <c r="B67" s="89" t="s">
        <v>134</v>
      </c>
      <c r="C67" s="20" t="s">
        <v>33</v>
      </c>
      <c r="D67" s="21" t="s">
        <v>34</v>
      </c>
      <c r="E67" s="22" t="s">
        <v>35</v>
      </c>
      <c r="F67" s="23" t="s">
        <v>36</v>
      </c>
      <c r="G67" s="23" t="s">
        <v>37</v>
      </c>
      <c r="H67" s="20" t="s">
        <v>38</v>
      </c>
      <c r="I67" s="20" t="s">
        <v>38</v>
      </c>
      <c r="J67" s="24" t="s">
        <v>39</v>
      </c>
    </row>
    <row r="68" spans="1:10" s="1" customFormat="1" ht="11.25">
      <c r="A68" s="25"/>
      <c r="B68" s="26" t="s">
        <v>135</v>
      </c>
      <c r="C68" s="27" t="s">
        <v>41</v>
      </c>
      <c r="D68" s="28" t="s">
        <v>42</v>
      </c>
      <c r="E68" s="29" t="s">
        <v>43</v>
      </c>
      <c r="F68" s="30" t="s">
        <v>44</v>
      </c>
      <c r="G68" s="30" t="s">
        <v>45</v>
      </c>
      <c r="H68" s="27" t="s">
        <v>46</v>
      </c>
      <c r="I68" s="27" t="s">
        <v>1</v>
      </c>
      <c r="J68" s="31"/>
    </row>
    <row r="69" spans="1:10" s="1" customFormat="1" ht="11.25">
      <c r="A69" s="32"/>
      <c r="B69" s="35" t="s">
        <v>124</v>
      </c>
      <c r="C69" s="9">
        <v>600</v>
      </c>
      <c r="D69" s="10">
        <v>0.13</v>
      </c>
      <c r="E69" s="9">
        <v>350</v>
      </c>
      <c r="F69" s="11">
        <v>40</v>
      </c>
      <c r="G69" s="11">
        <v>470</v>
      </c>
      <c r="H69" s="6" t="s">
        <v>51</v>
      </c>
      <c r="I69" s="6" t="s">
        <v>50</v>
      </c>
      <c r="J69" s="34" t="s">
        <v>56</v>
      </c>
    </row>
    <row r="70" spans="1:10" s="1" customFormat="1" ht="11.25">
      <c r="A70" s="32"/>
      <c r="B70" s="35" t="s">
        <v>125</v>
      </c>
      <c r="C70" s="9">
        <v>800</v>
      </c>
      <c r="D70" s="10">
        <v>0.2</v>
      </c>
      <c r="E70" s="9">
        <v>460</v>
      </c>
      <c r="F70" s="11">
        <v>40</v>
      </c>
      <c r="G70" s="11">
        <v>750</v>
      </c>
      <c r="H70" s="6" t="s">
        <v>56</v>
      </c>
      <c r="I70" s="6" t="s">
        <v>50</v>
      </c>
      <c r="J70" s="34" t="s">
        <v>56</v>
      </c>
    </row>
    <row r="71" spans="1:10" s="1" customFormat="1" ht="11.25">
      <c r="A71" s="32"/>
      <c r="B71" s="35" t="s">
        <v>136</v>
      </c>
      <c r="C71" s="11" t="s">
        <v>137</v>
      </c>
      <c r="D71" s="10">
        <v>0.2</v>
      </c>
      <c r="E71" s="9">
        <v>460</v>
      </c>
      <c r="F71" s="11">
        <v>50</v>
      </c>
      <c r="G71" s="11">
        <v>1150</v>
      </c>
      <c r="H71" s="6" t="s">
        <v>51</v>
      </c>
      <c r="I71" s="6" t="s">
        <v>51</v>
      </c>
      <c r="J71" s="34" t="s">
        <v>56</v>
      </c>
    </row>
    <row r="72" spans="1:10" s="1" customFormat="1" ht="11.25">
      <c r="A72" s="32"/>
      <c r="B72" s="35" t="s">
        <v>138</v>
      </c>
      <c r="C72" s="9">
        <v>800</v>
      </c>
      <c r="D72" s="10">
        <v>0.15</v>
      </c>
      <c r="E72" s="9">
        <v>350</v>
      </c>
      <c r="F72" s="11" t="s">
        <v>81</v>
      </c>
      <c r="G72" s="11"/>
      <c r="H72" s="6" t="s">
        <v>51</v>
      </c>
      <c r="I72" s="6" t="s">
        <v>51</v>
      </c>
      <c r="J72" s="34" t="s">
        <v>51</v>
      </c>
    </row>
    <row r="73" spans="1:10" s="1" customFormat="1" ht="11.25">
      <c r="A73" s="32"/>
      <c r="B73" s="35" t="s">
        <v>139</v>
      </c>
      <c r="C73" s="8">
        <v>700</v>
      </c>
      <c r="D73" s="16">
        <v>0.13</v>
      </c>
      <c r="E73" s="8">
        <v>400</v>
      </c>
      <c r="F73" s="8" t="s">
        <v>140</v>
      </c>
      <c r="G73" s="8">
        <v>800</v>
      </c>
      <c r="H73" s="15" t="s">
        <v>51</v>
      </c>
      <c r="I73" s="15" t="s">
        <v>51</v>
      </c>
      <c r="J73" s="39" t="s">
        <v>50</v>
      </c>
    </row>
    <row r="74" spans="1:10" s="1" customFormat="1" ht="11.25">
      <c r="A74" s="36"/>
      <c r="B74" s="33" t="s">
        <v>141</v>
      </c>
      <c r="C74" s="8">
        <v>1000</v>
      </c>
      <c r="D74" s="16">
        <v>0.17</v>
      </c>
      <c r="E74" s="8">
        <v>580</v>
      </c>
      <c r="F74" s="8">
        <v>70</v>
      </c>
      <c r="G74" s="8">
        <v>650</v>
      </c>
      <c r="H74" s="15" t="s">
        <v>51</v>
      </c>
      <c r="I74" s="15" t="s">
        <v>56</v>
      </c>
      <c r="J74" s="39" t="s">
        <v>51</v>
      </c>
    </row>
    <row r="75" spans="1:10" s="1" customFormat="1" ht="12" thickBot="1">
      <c r="A75" s="36"/>
      <c r="B75" s="33"/>
      <c r="C75" s="81"/>
      <c r="D75" s="88"/>
      <c r="E75" s="81"/>
      <c r="F75" s="81"/>
      <c r="G75" s="81"/>
      <c r="H75" s="86"/>
      <c r="I75" s="86"/>
      <c r="J75" s="87"/>
    </row>
    <row r="76" spans="1:10" s="1" customFormat="1" ht="11.25">
      <c r="A76" s="18" t="s">
        <v>142</v>
      </c>
      <c r="B76" s="89" t="s">
        <v>143</v>
      </c>
      <c r="C76" s="20" t="s">
        <v>33</v>
      </c>
      <c r="D76" s="21" t="s">
        <v>34</v>
      </c>
      <c r="E76" s="22" t="s">
        <v>35</v>
      </c>
      <c r="F76" s="23" t="s">
        <v>36</v>
      </c>
      <c r="G76" s="23" t="s">
        <v>37</v>
      </c>
      <c r="H76" s="20" t="s">
        <v>38</v>
      </c>
      <c r="I76" s="20" t="s">
        <v>38</v>
      </c>
      <c r="J76" s="24" t="s">
        <v>39</v>
      </c>
    </row>
    <row r="77" spans="1:10" s="1" customFormat="1" ht="11.25">
      <c r="A77" s="25"/>
      <c r="B77" s="26" t="s">
        <v>144</v>
      </c>
      <c r="C77" s="27" t="s">
        <v>41</v>
      </c>
      <c r="D77" s="28" t="s">
        <v>42</v>
      </c>
      <c r="E77" s="29" t="s">
        <v>43</v>
      </c>
      <c r="F77" s="30" t="s">
        <v>44</v>
      </c>
      <c r="G77" s="30" t="s">
        <v>45</v>
      </c>
      <c r="H77" s="27" t="s">
        <v>46</v>
      </c>
      <c r="I77" s="27" t="s">
        <v>1</v>
      </c>
      <c r="J77" s="31"/>
    </row>
    <row r="78" spans="1:10" s="1" customFormat="1" ht="11.25">
      <c r="A78" s="32"/>
      <c r="B78" s="35" t="s">
        <v>145</v>
      </c>
      <c r="C78" s="9">
        <v>2000</v>
      </c>
      <c r="D78" s="16">
        <v>1</v>
      </c>
      <c r="E78" s="9">
        <v>510</v>
      </c>
      <c r="F78" s="11" t="s">
        <v>146</v>
      </c>
      <c r="G78" s="11">
        <v>1400</v>
      </c>
      <c r="H78" s="6" t="s">
        <v>56</v>
      </c>
      <c r="I78" s="6" t="s">
        <v>50</v>
      </c>
      <c r="J78" s="34" t="s">
        <v>50</v>
      </c>
    </row>
    <row r="79" spans="1:10" s="1" customFormat="1" ht="11.25">
      <c r="A79" s="32"/>
      <c r="B79" s="35" t="s">
        <v>147</v>
      </c>
      <c r="C79" s="9">
        <v>2300</v>
      </c>
      <c r="D79" s="16">
        <v>0.9</v>
      </c>
      <c r="E79" s="9">
        <v>600</v>
      </c>
      <c r="F79" s="11">
        <v>100000</v>
      </c>
      <c r="G79" s="11">
        <v>1400</v>
      </c>
      <c r="H79" s="6" t="s">
        <v>56</v>
      </c>
      <c r="I79" s="6" t="s">
        <v>50</v>
      </c>
      <c r="J79" s="34" t="s">
        <v>50</v>
      </c>
    </row>
    <row r="80" spans="1:10" s="1" customFormat="1" ht="11.25">
      <c r="A80" s="32"/>
      <c r="B80" s="35" t="s">
        <v>148</v>
      </c>
      <c r="C80" s="11" t="s">
        <v>149</v>
      </c>
      <c r="D80" s="16">
        <v>3.5</v>
      </c>
      <c r="E80" s="9">
        <v>720</v>
      </c>
      <c r="F80" s="11" t="s">
        <v>150</v>
      </c>
      <c r="G80" s="11"/>
      <c r="H80" s="6" t="s">
        <v>51</v>
      </c>
      <c r="I80" s="6" t="s">
        <v>50</v>
      </c>
      <c r="J80" s="34" t="s">
        <v>56</v>
      </c>
    </row>
    <row r="81" spans="1:10" s="1" customFormat="1" ht="11.25">
      <c r="A81" s="32"/>
      <c r="B81" s="35" t="s">
        <v>151</v>
      </c>
      <c r="C81" s="11" t="s">
        <v>152</v>
      </c>
      <c r="D81" s="16">
        <v>3.5</v>
      </c>
      <c r="E81" s="9">
        <v>775</v>
      </c>
      <c r="F81" s="11" t="s">
        <v>150</v>
      </c>
      <c r="G81" s="11"/>
      <c r="H81" s="6" t="s">
        <v>51</v>
      </c>
      <c r="I81" s="6" t="s">
        <v>50</v>
      </c>
      <c r="J81" s="34" t="s">
        <v>56</v>
      </c>
    </row>
    <row r="82" spans="1:10" s="1" customFormat="1" ht="11.25">
      <c r="A82" s="32"/>
      <c r="B82" s="35" t="s">
        <v>153</v>
      </c>
      <c r="C82" s="11" t="s">
        <v>154</v>
      </c>
      <c r="D82" s="16">
        <v>0.19</v>
      </c>
      <c r="E82" s="9">
        <v>280</v>
      </c>
      <c r="F82" s="11" t="s">
        <v>69</v>
      </c>
      <c r="G82" s="11"/>
      <c r="H82" s="6" t="s">
        <v>51</v>
      </c>
      <c r="I82" s="6" t="s">
        <v>50</v>
      </c>
      <c r="J82" s="34" t="s">
        <v>56</v>
      </c>
    </row>
    <row r="83" spans="1:10" s="1" customFormat="1" ht="11.25">
      <c r="A83" s="32"/>
      <c r="B83" s="35" t="s">
        <v>155</v>
      </c>
      <c r="C83" s="11" t="s">
        <v>156</v>
      </c>
      <c r="D83" s="16">
        <v>2</v>
      </c>
      <c r="E83" s="9">
        <v>680</v>
      </c>
      <c r="F83" s="11">
        <v>25</v>
      </c>
      <c r="G83" s="11"/>
      <c r="H83" s="6" t="s">
        <v>51</v>
      </c>
      <c r="I83" s="6" t="s">
        <v>50</v>
      </c>
      <c r="J83" s="34" t="s">
        <v>56</v>
      </c>
    </row>
    <row r="84" spans="1:10" s="1" customFormat="1" ht="11.25">
      <c r="A84" s="32"/>
      <c r="B84" s="35" t="s">
        <v>157</v>
      </c>
      <c r="C84" s="11" t="s">
        <v>149</v>
      </c>
      <c r="D84" s="16">
        <v>1.2</v>
      </c>
      <c r="E84" s="9">
        <v>700</v>
      </c>
      <c r="F84" s="11" t="s">
        <v>140</v>
      </c>
      <c r="G84" s="11"/>
      <c r="H84" s="6" t="s">
        <v>51</v>
      </c>
      <c r="I84" s="6" t="s">
        <v>50</v>
      </c>
      <c r="J84" s="34" t="s">
        <v>56</v>
      </c>
    </row>
    <row r="85" spans="1:10" s="1" customFormat="1" ht="11.25">
      <c r="A85" s="32"/>
      <c r="B85" s="35" t="s">
        <v>158</v>
      </c>
      <c r="C85" s="8">
        <v>2400</v>
      </c>
      <c r="D85" s="16">
        <v>2.1</v>
      </c>
      <c r="E85" s="8">
        <v>600</v>
      </c>
      <c r="F85" s="8" t="s">
        <v>140</v>
      </c>
      <c r="G85" s="8"/>
      <c r="H85" s="15" t="s">
        <v>51</v>
      </c>
      <c r="I85" s="15" t="s">
        <v>50</v>
      </c>
      <c r="J85" s="39" t="s">
        <v>56</v>
      </c>
    </row>
    <row r="86" spans="1:10" s="1" customFormat="1" ht="11.25">
      <c r="A86" s="32"/>
      <c r="B86" s="35" t="s">
        <v>159</v>
      </c>
      <c r="C86" s="8" t="s">
        <v>160</v>
      </c>
      <c r="D86" s="16">
        <v>2.3</v>
      </c>
      <c r="E86" s="8">
        <v>625</v>
      </c>
      <c r="F86" s="8" t="s">
        <v>140</v>
      </c>
      <c r="G86" s="8"/>
      <c r="H86" s="15" t="s">
        <v>51</v>
      </c>
      <c r="I86" s="15" t="s">
        <v>50</v>
      </c>
      <c r="J86" s="39" t="s">
        <v>56</v>
      </c>
    </row>
    <row r="87" spans="1:10" s="1" customFormat="1" ht="12" thickBot="1">
      <c r="A87" s="40"/>
      <c r="B87" s="33" t="s">
        <v>4</v>
      </c>
      <c r="C87" s="81"/>
      <c r="D87" s="88"/>
      <c r="E87" s="81"/>
      <c r="F87" s="81"/>
      <c r="G87" s="81"/>
      <c r="H87" s="86"/>
      <c r="I87" s="86"/>
      <c r="J87" s="87"/>
    </row>
    <row r="88" spans="1:10" s="1" customFormat="1" ht="11.25">
      <c r="A88" s="18" t="s">
        <v>161</v>
      </c>
      <c r="B88" s="89" t="s">
        <v>162</v>
      </c>
      <c r="C88" s="20" t="s">
        <v>33</v>
      </c>
      <c r="D88" s="21" t="s">
        <v>34</v>
      </c>
      <c r="E88" s="22" t="s">
        <v>35</v>
      </c>
      <c r="F88" s="23" t="s">
        <v>36</v>
      </c>
      <c r="G88" s="23" t="s">
        <v>37</v>
      </c>
      <c r="H88" s="20" t="s">
        <v>38</v>
      </c>
      <c r="I88" s="20" t="s">
        <v>38</v>
      </c>
      <c r="J88" s="24" t="s">
        <v>39</v>
      </c>
    </row>
    <row r="89" spans="1:10" s="1" customFormat="1" ht="11.25">
      <c r="A89" s="25"/>
      <c r="B89" s="26" t="s">
        <v>163</v>
      </c>
      <c r="C89" s="27" t="s">
        <v>41</v>
      </c>
      <c r="D89" s="28" t="s">
        <v>42</v>
      </c>
      <c r="E89" s="29" t="s">
        <v>43</v>
      </c>
      <c r="F89" s="30" t="s">
        <v>44</v>
      </c>
      <c r="G89" s="41" t="s">
        <v>164</v>
      </c>
      <c r="H89" s="27" t="s">
        <v>46</v>
      </c>
      <c r="I89" s="27" t="s">
        <v>1</v>
      </c>
      <c r="J89" s="31"/>
    </row>
    <row r="90" spans="1:10" s="1" customFormat="1" ht="11.25">
      <c r="A90" s="32"/>
      <c r="B90" s="35" t="s">
        <v>165</v>
      </c>
      <c r="C90" s="9">
        <v>2000</v>
      </c>
      <c r="D90" s="10">
        <v>0.7</v>
      </c>
      <c r="E90" s="9">
        <v>520</v>
      </c>
      <c r="F90" s="11" t="s">
        <v>166</v>
      </c>
      <c r="G90" s="17">
        <v>18</v>
      </c>
      <c r="H90" s="6" t="s">
        <v>56</v>
      </c>
      <c r="I90" s="6" t="s">
        <v>51</v>
      </c>
      <c r="J90" s="34" t="s">
        <v>56</v>
      </c>
    </row>
    <row r="91" spans="1:10" s="1" customFormat="1" ht="11.25">
      <c r="A91" s="32"/>
      <c r="B91" s="35" t="s">
        <v>167</v>
      </c>
      <c r="C91" s="9">
        <v>1100</v>
      </c>
      <c r="D91" s="10">
        <v>0.17</v>
      </c>
      <c r="E91" s="9">
        <v>515</v>
      </c>
      <c r="F91" s="11" t="s">
        <v>168</v>
      </c>
      <c r="G91" s="17">
        <v>1.2</v>
      </c>
      <c r="H91" s="6" t="s">
        <v>56</v>
      </c>
      <c r="I91" s="6" t="s">
        <v>51</v>
      </c>
      <c r="J91" s="34"/>
    </row>
    <row r="92" spans="1:10" s="1" customFormat="1" ht="11.25">
      <c r="A92" s="32"/>
      <c r="B92" s="35" t="s">
        <v>169</v>
      </c>
      <c r="C92" s="9">
        <v>1100</v>
      </c>
      <c r="D92" s="10">
        <v>0.17</v>
      </c>
      <c r="E92" s="9">
        <v>515</v>
      </c>
      <c r="F92" s="11" t="s">
        <v>170</v>
      </c>
      <c r="G92" s="17">
        <v>5</v>
      </c>
      <c r="H92" s="6" t="s">
        <v>56</v>
      </c>
      <c r="I92" s="6" t="s">
        <v>51</v>
      </c>
      <c r="J92" s="34"/>
    </row>
    <row r="93" spans="1:10" s="1" customFormat="1" ht="11.25">
      <c r="A93" s="32"/>
      <c r="B93" s="35" t="s">
        <v>171</v>
      </c>
      <c r="C93" s="9"/>
      <c r="D93" s="10"/>
      <c r="E93" s="9"/>
      <c r="F93" s="11" t="s">
        <v>172</v>
      </c>
      <c r="G93" s="17">
        <v>52</v>
      </c>
      <c r="H93" s="6" t="s">
        <v>56</v>
      </c>
      <c r="I93" s="6" t="s">
        <v>56</v>
      </c>
      <c r="J93" s="34" t="s">
        <v>51</v>
      </c>
    </row>
    <row r="94" spans="1:10" s="1" customFormat="1" ht="11.25">
      <c r="A94" s="32"/>
      <c r="B94" s="35" t="s">
        <v>173</v>
      </c>
      <c r="C94" s="9"/>
      <c r="D94" s="10"/>
      <c r="E94" s="9"/>
      <c r="F94" s="11">
        <v>40</v>
      </c>
      <c r="G94" s="17"/>
      <c r="H94" s="6"/>
      <c r="I94" s="6"/>
      <c r="J94" s="34"/>
    </row>
    <row r="95" spans="1:10" s="1" customFormat="1" ht="11.25">
      <c r="A95" s="32"/>
      <c r="B95" s="35" t="s">
        <v>174</v>
      </c>
      <c r="C95" s="9"/>
      <c r="D95" s="10"/>
      <c r="E95" s="9"/>
      <c r="F95" s="11" t="s">
        <v>175</v>
      </c>
      <c r="G95" s="17">
        <v>35</v>
      </c>
      <c r="H95" s="6" t="s">
        <v>56</v>
      </c>
      <c r="I95" s="6" t="s">
        <v>51</v>
      </c>
      <c r="J95" s="34" t="s">
        <v>50</v>
      </c>
    </row>
    <row r="96" spans="1:10" s="1" customFormat="1" ht="12" thickBot="1">
      <c r="A96" s="32"/>
      <c r="B96" s="35" t="s">
        <v>4</v>
      </c>
      <c r="C96" s="83"/>
      <c r="D96" s="84"/>
      <c r="E96" s="83"/>
      <c r="F96" s="85"/>
      <c r="G96" s="85"/>
      <c r="H96" s="79"/>
      <c r="I96" s="79"/>
      <c r="J96" s="82"/>
    </row>
    <row r="97" spans="1:10" s="1" customFormat="1" ht="11.25">
      <c r="A97" s="18" t="s">
        <v>176</v>
      </c>
      <c r="B97" s="89" t="s">
        <v>177</v>
      </c>
      <c r="C97" s="20" t="s">
        <v>33</v>
      </c>
      <c r="D97" s="21" t="s">
        <v>34</v>
      </c>
      <c r="E97" s="22" t="s">
        <v>35</v>
      </c>
      <c r="F97" s="23" t="s">
        <v>36</v>
      </c>
      <c r="G97" s="23" t="s">
        <v>37</v>
      </c>
      <c r="H97" s="20" t="s">
        <v>38</v>
      </c>
      <c r="I97" s="20" t="s">
        <v>38</v>
      </c>
      <c r="J97" s="24" t="s">
        <v>39</v>
      </c>
    </row>
    <row r="98" spans="1:10" s="1" customFormat="1" ht="11.25">
      <c r="A98" s="25"/>
      <c r="B98" s="26" t="s">
        <v>178</v>
      </c>
      <c r="C98" s="27" t="s">
        <v>41</v>
      </c>
      <c r="D98" s="28" t="s">
        <v>42</v>
      </c>
      <c r="E98" s="29" t="s">
        <v>43</v>
      </c>
      <c r="F98" s="30" t="s">
        <v>44</v>
      </c>
      <c r="G98" s="30" t="s">
        <v>164</v>
      </c>
      <c r="H98" s="27" t="s">
        <v>46</v>
      </c>
      <c r="I98" s="27" t="s">
        <v>1</v>
      </c>
      <c r="J98" s="31"/>
    </row>
    <row r="99" spans="1:10" s="1" customFormat="1" ht="11.25">
      <c r="A99" s="32"/>
      <c r="B99" s="35" t="s">
        <v>155</v>
      </c>
      <c r="C99" s="9">
        <v>2700</v>
      </c>
      <c r="D99" s="10">
        <v>0.2</v>
      </c>
      <c r="E99" s="9">
        <v>680</v>
      </c>
      <c r="F99" s="11">
        <v>25</v>
      </c>
      <c r="G99" s="11"/>
      <c r="H99" s="6" t="s">
        <v>50</v>
      </c>
      <c r="I99" s="6" t="s">
        <v>50</v>
      </c>
      <c r="J99" s="34" t="s">
        <v>51</v>
      </c>
    </row>
    <row r="100" spans="1:10" s="1" customFormat="1" ht="11.25">
      <c r="A100" s="32"/>
      <c r="B100" s="35" t="s">
        <v>73</v>
      </c>
      <c r="C100" s="9">
        <v>2000</v>
      </c>
      <c r="D100" s="10">
        <v>0.6</v>
      </c>
      <c r="E100" s="9">
        <v>560</v>
      </c>
      <c r="F100" s="11" t="s">
        <v>179</v>
      </c>
      <c r="G100" s="11"/>
      <c r="H100" s="6" t="s">
        <v>51</v>
      </c>
      <c r="I100" s="6" t="s">
        <v>51</v>
      </c>
      <c r="J100" s="34" t="s">
        <v>50</v>
      </c>
    </row>
    <row r="101" spans="1:10" s="1" customFormat="1" ht="11.25">
      <c r="A101" s="32"/>
      <c r="B101" s="35" t="s">
        <v>180</v>
      </c>
      <c r="C101" s="9">
        <v>1800</v>
      </c>
      <c r="D101" s="10">
        <v>0.81</v>
      </c>
      <c r="E101" s="9">
        <v>470</v>
      </c>
      <c r="F101" s="11">
        <v>8</v>
      </c>
      <c r="G101" s="11">
        <v>1150</v>
      </c>
      <c r="H101" s="6" t="s">
        <v>51</v>
      </c>
      <c r="I101" s="6" t="s">
        <v>50</v>
      </c>
      <c r="J101" s="34" t="s">
        <v>56</v>
      </c>
    </row>
    <row r="102" spans="1:10" s="1" customFormat="1" ht="11.25">
      <c r="A102" s="32"/>
      <c r="B102" s="35" t="s">
        <v>181</v>
      </c>
      <c r="C102" s="9">
        <v>2400</v>
      </c>
      <c r="D102" s="10">
        <v>2.1</v>
      </c>
      <c r="E102" s="9">
        <v>638</v>
      </c>
      <c r="F102" s="11">
        <v>35</v>
      </c>
      <c r="G102" s="11">
        <v>500</v>
      </c>
      <c r="H102" s="6" t="s">
        <v>51</v>
      </c>
      <c r="I102" s="6" t="s">
        <v>50</v>
      </c>
      <c r="J102" s="34" t="s">
        <v>56</v>
      </c>
    </row>
    <row r="103" spans="1:10" s="1" customFormat="1" ht="11.25">
      <c r="A103" s="32"/>
      <c r="B103" s="35" t="s">
        <v>182</v>
      </c>
      <c r="C103" s="9">
        <v>7500</v>
      </c>
      <c r="D103" s="10">
        <v>58</v>
      </c>
      <c r="E103" s="9">
        <v>975</v>
      </c>
      <c r="F103" s="11" t="s">
        <v>129</v>
      </c>
      <c r="G103" s="11">
        <v>70000</v>
      </c>
      <c r="H103" s="6" t="s">
        <v>56</v>
      </c>
      <c r="I103" s="6" t="s">
        <v>51</v>
      </c>
      <c r="J103" s="34" t="s">
        <v>51</v>
      </c>
    </row>
    <row r="104" spans="1:10" s="1" customFormat="1" ht="11.25">
      <c r="A104" s="32"/>
      <c r="B104" s="35" t="s">
        <v>183</v>
      </c>
      <c r="C104" s="9">
        <v>2700</v>
      </c>
      <c r="D104" s="10">
        <v>203</v>
      </c>
      <c r="E104" s="9">
        <v>673</v>
      </c>
      <c r="F104" s="11" t="s">
        <v>129</v>
      </c>
      <c r="G104" s="11">
        <v>195000</v>
      </c>
      <c r="H104" s="6" t="s">
        <v>56</v>
      </c>
      <c r="I104" s="6" t="s">
        <v>51</v>
      </c>
      <c r="J104" s="34" t="s">
        <v>56</v>
      </c>
    </row>
    <row r="105" spans="1:10" s="1" customFormat="1" ht="11.25">
      <c r="A105" s="32"/>
      <c r="B105" s="35" t="s">
        <v>184</v>
      </c>
      <c r="C105" s="9">
        <v>8900</v>
      </c>
      <c r="D105" s="10">
        <v>383</v>
      </c>
      <c r="E105" s="9">
        <v>986</v>
      </c>
      <c r="F105" s="11" t="s">
        <v>129</v>
      </c>
      <c r="G105" s="11"/>
      <c r="H105" s="6" t="s">
        <v>56</v>
      </c>
      <c r="I105" s="6" t="s">
        <v>51</v>
      </c>
      <c r="J105" s="34" t="s">
        <v>56</v>
      </c>
    </row>
    <row r="106" spans="1:10" s="1" customFormat="1" ht="12" thickBot="1">
      <c r="A106" s="42"/>
      <c r="B106" s="43" t="s">
        <v>4</v>
      </c>
      <c r="C106" s="44"/>
      <c r="D106" s="45"/>
      <c r="E106" s="44"/>
      <c r="F106" s="46"/>
      <c r="G106" s="46"/>
      <c r="H106" s="47"/>
      <c r="I106" s="47"/>
      <c r="J106" s="48"/>
    </row>
    <row r="108" ht="11.25">
      <c r="A108" t="s">
        <v>555</v>
      </c>
    </row>
    <row r="109" ht="12" thickBot="1"/>
    <row r="110" spans="1:5" ht="11.25">
      <c r="A110" s="91" t="s">
        <v>426</v>
      </c>
      <c r="B110" s="89" t="s">
        <v>427</v>
      </c>
      <c r="C110" s="19"/>
      <c r="D110" s="130" t="s">
        <v>429</v>
      </c>
      <c r="E110" s="131" t="s">
        <v>430</v>
      </c>
    </row>
    <row r="111" spans="1:5" ht="11.25">
      <c r="A111" s="56"/>
      <c r="B111" s="121" t="s">
        <v>428</v>
      </c>
      <c r="C111" s="57"/>
      <c r="D111" s="132" t="s">
        <v>431</v>
      </c>
      <c r="E111" s="133" t="s">
        <v>431</v>
      </c>
    </row>
    <row r="112" spans="1:5" ht="11.25">
      <c r="A112" s="56"/>
      <c r="B112" s="121" t="s">
        <v>432</v>
      </c>
      <c r="C112" s="57"/>
      <c r="D112" s="135">
        <v>0.13</v>
      </c>
      <c r="E112" s="136">
        <v>0.04</v>
      </c>
    </row>
    <row r="113" spans="1:5" ht="11.25">
      <c r="A113" s="56"/>
      <c r="B113" s="121" t="s">
        <v>436</v>
      </c>
      <c r="C113" s="57"/>
      <c r="D113" s="137"/>
      <c r="E113" s="138"/>
    </row>
    <row r="114" spans="1:5" ht="11.25">
      <c r="A114" s="56"/>
      <c r="B114" s="121" t="s">
        <v>434</v>
      </c>
      <c r="C114" s="57"/>
      <c r="D114" s="139">
        <v>0.13</v>
      </c>
      <c r="E114" s="140">
        <v>0.04</v>
      </c>
    </row>
    <row r="115" spans="1:5" ht="11.25">
      <c r="A115" s="56"/>
      <c r="B115" s="121" t="s">
        <v>435</v>
      </c>
      <c r="C115" s="57"/>
      <c r="D115" s="134">
        <v>0.17</v>
      </c>
      <c r="E115" s="141">
        <v>0.04</v>
      </c>
    </row>
    <row r="116" spans="1:5" ht="12" thickBot="1">
      <c r="A116" s="61"/>
      <c r="B116" s="125" t="s">
        <v>433</v>
      </c>
      <c r="C116" s="62"/>
      <c r="D116" s="142"/>
      <c r="E116" s="143">
        <v>0.09</v>
      </c>
    </row>
  </sheetData>
  <sheetProtection password="CC0D"/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rowBreaks count="1" manualBreakCount="1">
    <brk id="5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PageLayoutView="0" workbookViewId="0" topLeftCell="A61">
      <selection activeCell="I72" sqref="I72"/>
    </sheetView>
  </sheetViews>
  <sheetFormatPr defaultColWidth="12" defaultRowHeight="11.25"/>
  <cols>
    <col min="1" max="1" width="4.33203125" style="0" customWidth="1"/>
    <col min="2" max="2" width="19.33203125" style="0" customWidth="1"/>
    <col min="3" max="4" width="9.83203125" style="0" customWidth="1"/>
    <col min="5" max="6" width="9.83203125" style="5" customWidth="1"/>
    <col min="7" max="26" width="9.83203125" style="0" customWidth="1"/>
  </cols>
  <sheetData>
    <row r="1" spans="1:4" ht="11.25">
      <c r="A1" s="91" t="s">
        <v>416</v>
      </c>
      <c r="B1" s="19" t="s">
        <v>0</v>
      </c>
      <c r="C1" s="19"/>
      <c r="D1" s="52" t="s">
        <v>2</v>
      </c>
    </row>
    <row r="2" spans="1:4" ht="11.25">
      <c r="A2" s="53"/>
      <c r="B2" s="54" t="s">
        <v>3</v>
      </c>
      <c r="C2" s="54"/>
      <c r="D2" s="55" t="s">
        <v>5</v>
      </c>
    </row>
    <row r="3" spans="1:4" ht="11.25">
      <c r="A3" s="56"/>
      <c r="B3" s="121" t="s">
        <v>410</v>
      </c>
      <c r="C3" s="57"/>
      <c r="D3" s="59" t="s">
        <v>7</v>
      </c>
    </row>
    <row r="4" spans="1:4" ht="11.25">
      <c r="A4" s="56"/>
      <c r="B4" s="121" t="s">
        <v>734</v>
      </c>
      <c r="C4" s="57"/>
      <c r="D4" s="60">
        <v>1.5</v>
      </c>
    </row>
    <row r="5" spans="1:4" ht="11.25">
      <c r="A5" s="56"/>
      <c r="B5" s="57" t="s">
        <v>8</v>
      </c>
      <c r="C5" s="57"/>
      <c r="D5" s="60">
        <v>1</v>
      </c>
    </row>
    <row r="6" spans="1:4" ht="11.25">
      <c r="A6" s="56"/>
      <c r="B6" s="57" t="s">
        <v>10</v>
      </c>
      <c r="C6" s="57"/>
      <c r="D6" s="60">
        <v>1.5</v>
      </c>
    </row>
    <row r="7" spans="1:4" ht="11.25">
      <c r="A7" s="56"/>
      <c r="B7" s="121" t="s">
        <v>411</v>
      </c>
      <c r="C7" s="57"/>
      <c r="D7" s="60">
        <v>4</v>
      </c>
    </row>
    <row r="8" spans="1:4" ht="11.25">
      <c r="A8" s="56"/>
      <c r="B8" s="57" t="s">
        <v>12</v>
      </c>
      <c r="C8" s="57" t="s">
        <v>13</v>
      </c>
      <c r="D8" s="60">
        <v>3.5</v>
      </c>
    </row>
    <row r="9" spans="1:4" ht="11.25">
      <c r="A9" s="56"/>
      <c r="B9" s="57" t="s">
        <v>14</v>
      </c>
      <c r="C9" s="57" t="s">
        <v>15</v>
      </c>
      <c r="D9" s="60">
        <v>3</v>
      </c>
    </row>
    <row r="10" spans="1:4" ht="11.25">
      <c r="A10" s="56"/>
      <c r="B10" s="57" t="s">
        <v>16</v>
      </c>
      <c r="C10" s="57" t="s">
        <v>17</v>
      </c>
      <c r="D10" s="60">
        <v>6</v>
      </c>
    </row>
    <row r="11" spans="1:4" ht="11.25">
      <c r="A11" s="56"/>
      <c r="B11" s="57"/>
      <c r="C11" s="57" t="s">
        <v>18</v>
      </c>
      <c r="D11" s="60">
        <v>4</v>
      </c>
    </row>
    <row r="12" spans="1:4" ht="11.25">
      <c r="A12" s="56"/>
      <c r="B12" s="57" t="s">
        <v>19</v>
      </c>
      <c r="C12" s="57"/>
      <c r="D12" s="60">
        <v>4</v>
      </c>
    </row>
    <row r="13" spans="1:4" ht="11.25">
      <c r="A13" s="56"/>
      <c r="B13" s="57" t="s">
        <v>20</v>
      </c>
      <c r="C13" s="57"/>
      <c r="D13" s="60">
        <v>3</v>
      </c>
    </row>
    <row r="14" spans="1:4" ht="11.25">
      <c r="A14" s="56"/>
      <c r="B14" s="57" t="s">
        <v>21</v>
      </c>
      <c r="C14" s="57"/>
      <c r="D14" s="60">
        <v>3</v>
      </c>
    </row>
    <row r="15" spans="1:4" ht="11.25">
      <c r="A15" s="56"/>
      <c r="B15" s="57" t="s">
        <v>22</v>
      </c>
      <c r="C15" s="57"/>
      <c r="D15" s="60">
        <v>1.5</v>
      </c>
    </row>
    <row r="16" spans="1:4" ht="11.25">
      <c r="A16" s="56"/>
      <c r="B16" s="57" t="s">
        <v>23</v>
      </c>
      <c r="C16" s="57"/>
      <c r="D16" s="60">
        <v>2</v>
      </c>
    </row>
    <row r="17" spans="1:4" ht="11.25">
      <c r="A17" s="56"/>
      <c r="B17" s="121" t="s">
        <v>413</v>
      </c>
      <c r="C17" s="57"/>
      <c r="D17" s="60">
        <v>3.5</v>
      </c>
    </row>
    <row r="18" spans="1:4" ht="11.25">
      <c r="A18" s="56"/>
      <c r="B18" s="121" t="s">
        <v>414</v>
      </c>
      <c r="C18" s="57"/>
      <c r="D18" s="122" t="s">
        <v>415</v>
      </c>
    </row>
    <row r="19" spans="1:4" ht="11.25">
      <c r="A19" s="56"/>
      <c r="B19" s="57" t="s">
        <v>24</v>
      </c>
      <c r="C19" s="57"/>
      <c r="D19" s="60">
        <v>1.5</v>
      </c>
    </row>
    <row r="20" spans="1:4" ht="11.25">
      <c r="A20" s="56"/>
      <c r="B20" s="57" t="s">
        <v>25</v>
      </c>
      <c r="C20" s="57"/>
      <c r="D20" s="60">
        <v>1.5</v>
      </c>
    </row>
    <row r="21" spans="1:4" ht="12" thickBot="1">
      <c r="A21" s="61"/>
      <c r="B21" s="62" t="s">
        <v>26</v>
      </c>
      <c r="C21" s="62"/>
      <c r="D21" s="63">
        <v>1</v>
      </c>
    </row>
    <row r="22" spans="1:7" ht="12" thickBot="1">
      <c r="A22" s="49"/>
      <c r="B22" s="49"/>
      <c r="C22" s="49"/>
      <c r="D22" s="49"/>
      <c r="E22" s="50"/>
      <c r="F22" s="50"/>
      <c r="G22" s="49"/>
    </row>
    <row r="23" spans="1:9" ht="11.25">
      <c r="A23" s="18" t="s">
        <v>655</v>
      </c>
      <c r="B23" s="89" t="s">
        <v>673</v>
      </c>
      <c r="C23" s="19"/>
      <c r="D23" s="19"/>
      <c r="E23" s="308" t="s">
        <v>675</v>
      </c>
      <c r="F23" s="75"/>
      <c r="G23" s="75"/>
      <c r="H23" s="302"/>
      <c r="I23" s="296"/>
    </row>
    <row r="24" spans="1:9" ht="11.25">
      <c r="A24" s="285">
        <v>300</v>
      </c>
      <c r="B24" s="287" t="s">
        <v>670</v>
      </c>
      <c r="C24" s="286"/>
      <c r="D24" s="57"/>
      <c r="E24" s="57"/>
      <c r="F24" s="57"/>
      <c r="G24" s="57"/>
      <c r="H24" s="365" t="s">
        <v>801</v>
      </c>
      <c r="I24" s="366">
        <v>40567</v>
      </c>
    </row>
    <row r="25" spans="1:9" ht="11.25">
      <c r="A25" s="288">
        <v>310</v>
      </c>
      <c r="B25" s="289" t="s">
        <v>656</v>
      </c>
      <c r="C25" s="206"/>
      <c r="D25" s="206"/>
      <c r="E25" s="206"/>
      <c r="F25" s="206"/>
      <c r="G25" s="206"/>
      <c r="H25" s="303"/>
      <c r="I25" s="297"/>
    </row>
    <row r="26" spans="1:9" ht="11.25">
      <c r="A26" s="288">
        <v>320</v>
      </c>
      <c r="B26" s="289" t="s">
        <v>657</v>
      </c>
      <c r="C26" s="206"/>
      <c r="D26" s="206"/>
      <c r="E26" s="206"/>
      <c r="F26" s="206"/>
      <c r="G26" s="206"/>
      <c r="H26" s="303"/>
      <c r="I26" s="297"/>
    </row>
    <row r="27" spans="1:9" ht="11.25">
      <c r="A27" s="288">
        <v>330</v>
      </c>
      <c r="B27" s="289" t="s">
        <v>658</v>
      </c>
      <c r="C27" s="290"/>
      <c r="D27" s="290"/>
      <c r="E27" s="290"/>
      <c r="F27" s="290"/>
      <c r="G27" s="290"/>
      <c r="H27" s="304"/>
      <c r="I27" s="298"/>
    </row>
    <row r="28" spans="1:9" ht="11.25">
      <c r="A28" s="288"/>
      <c r="B28" s="295" t="s">
        <v>786</v>
      </c>
      <c r="C28" s="290"/>
      <c r="D28" s="290"/>
      <c r="E28" s="290"/>
      <c r="F28" s="290"/>
      <c r="G28" s="290"/>
      <c r="H28" s="305">
        <v>105</v>
      </c>
      <c r="I28" s="299" t="s">
        <v>672</v>
      </c>
    </row>
    <row r="29" spans="1:9" ht="11.25">
      <c r="A29" s="288"/>
      <c r="B29" s="295" t="s">
        <v>787</v>
      </c>
      <c r="C29" s="290"/>
      <c r="D29" s="290"/>
      <c r="E29" s="290"/>
      <c r="F29" s="290"/>
      <c r="G29" s="290"/>
      <c r="H29" s="305">
        <v>120</v>
      </c>
      <c r="I29" s="299" t="s">
        <v>672</v>
      </c>
    </row>
    <row r="30" spans="1:9" ht="11.25">
      <c r="A30" s="288"/>
      <c r="B30" s="295" t="s">
        <v>735</v>
      </c>
      <c r="C30" s="290"/>
      <c r="D30" s="290"/>
      <c r="E30" s="290"/>
      <c r="F30" s="290"/>
      <c r="G30" s="290"/>
      <c r="H30" s="305">
        <v>120</v>
      </c>
      <c r="I30" s="299" t="s">
        <v>672</v>
      </c>
    </row>
    <row r="31" spans="1:9" ht="11.25">
      <c r="A31" s="288"/>
      <c r="B31" s="295" t="s">
        <v>782</v>
      </c>
      <c r="C31" s="290"/>
      <c r="D31" s="290"/>
      <c r="E31" s="290"/>
      <c r="F31" s="290"/>
      <c r="G31" s="290"/>
      <c r="H31" s="357">
        <v>1.8</v>
      </c>
      <c r="I31" s="299" t="s">
        <v>672</v>
      </c>
    </row>
    <row r="32" spans="1:9" ht="11.25">
      <c r="A32" s="288"/>
      <c r="B32" s="295" t="s">
        <v>773</v>
      </c>
      <c r="C32" s="290"/>
      <c r="D32" s="290"/>
      <c r="E32" s="290"/>
      <c r="F32" s="290"/>
      <c r="G32" s="290"/>
      <c r="H32" s="357">
        <v>2.9</v>
      </c>
      <c r="I32" s="299" t="s">
        <v>672</v>
      </c>
    </row>
    <row r="33" spans="1:9" ht="11.25">
      <c r="A33" s="288"/>
      <c r="B33" s="295" t="s">
        <v>736</v>
      </c>
      <c r="C33" s="290"/>
      <c r="D33" s="290"/>
      <c r="E33" s="290"/>
      <c r="F33" s="290"/>
      <c r="G33" s="290"/>
      <c r="H33" s="357">
        <v>4.9</v>
      </c>
      <c r="I33" s="299" t="s">
        <v>672</v>
      </c>
    </row>
    <row r="34" spans="1:9" ht="11.25">
      <c r="A34" s="288"/>
      <c r="B34" s="295" t="s">
        <v>788</v>
      </c>
      <c r="C34" s="290"/>
      <c r="D34" s="290"/>
      <c r="E34" s="290"/>
      <c r="F34" s="290"/>
      <c r="G34" s="290"/>
      <c r="H34" s="305">
        <v>45</v>
      </c>
      <c r="I34" s="299" t="s">
        <v>672</v>
      </c>
    </row>
    <row r="35" spans="1:9" ht="11.25">
      <c r="A35" s="288"/>
      <c r="B35" s="295" t="s">
        <v>789</v>
      </c>
      <c r="C35" s="290"/>
      <c r="D35" s="290"/>
      <c r="E35" s="290"/>
      <c r="F35" s="290"/>
      <c r="G35" s="290"/>
      <c r="H35" s="305">
        <v>130</v>
      </c>
      <c r="I35" s="299" t="s">
        <v>672</v>
      </c>
    </row>
    <row r="36" spans="1:9" ht="11.25">
      <c r="A36" s="288"/>
      <c r="B36" s="295" t="s">
        <v>711</v>
      </c>
      <c r="C36" s="290"/>
      <c r="D36" s="290"/>
      <c r="E36" s="290"/>
      <c r="F36" s="290"/>
      <c r="G36" s="290"/>
      <c r="H36" s="305" t="s">
        <v>725</v>
      </c>
      <c r="I36" s="299" t="s">
        <v>672</v>
      </c>
    </row>
    <row r="37" spans="1:9" ht="11.25">
      <c r="A37" s="288"/>
      <c r="B37" s="295" t="s">
        <v>728</v>
      </c>
      <c r="C37" s="290"/>
      <c r="D37" s="290"/>
      <c r="E37" s="290"/>
      <c r="F37" s="290"/>
      <c r="G37" s="290"/>
      <c r="H37" s="305" t="s">
        <v>726</v>
      </c>
      <c r="I37" s="299" t="s">
        <v>672</v>
      </c>
    </row>
    <row r="38" spans="1:9" ht="11.25">
      <c r="A38" s="288"/>
      <c r="B38" s="295" t="s">
        <v>796</v>
      </c>
      <c r="C38" s="290"/>
      <c r="D38" s="290"/>
      <c r="E38" s="290"/>
      <c r="F38" s="290"/>
      <c r="G38" s="290"/>
      <c r="H38" s="305" t="s">
        <v>727</v>
      </c>
      <c r="I38" s="299" t="s">
        <v>672</v>
      </c>
    </row>
    <row r="39" spans="1:9" ht="11.25">
      <c r="A39" s="288"/>
      <c r="B39" s="295" t="s">
        <v>777</v>
      </c>
      <c r="C39" s="290"/>
      <c r="D39" s="290"/>
      <c r="E39" s="290"/>
      <c r="F39" s="290"/>
      <c r="G39" s="290"/>
      <c r="H39" s="305">
        <v>150</v>
      </c>
      <c r="I39" s="299" t="s">
        <v>672</v>
      </c>
    </row>
    <row r="40" spans="1:9" ht="11.25">
      <c r="A40" s="288"/>
      <c r="B40" s="295" t="s">
        <v>790</v>
      </c>
      <c r="C40" s="290"/>
      <c r="D40" s="290"/>
      <c r="E40" s="290"/>
      <c r="F40" s="290"/>
      <c r="G40" s="290"/>
      <c r="H40" s="305">
        <v>55</v>
      </c>
      <c r="I40" s="299" t="s">
        <v>672</v>
      </c>
    </row>
    <row r="41" spans="1:9" ht="11.25">
      <c r="A41" s="288"/>
      <c r="B41" s="295" t="s">
        <v>774</v>
      </c>
      <c r="C41" s="290"/>
      <c r="D41" s="290"/>
      <c r="E41" s="290"/>
      <c r="F41" s="290"/>
      <c r="G41" s="290"/>
      <c r="H41" s="305">
        <v>2</v>
      </c>
      <c r="I41" s="299" t="s">
        <v>672</v>
      </c>
    </row>
    <row r="42" spans="1:9" ht="11.25">
      <c r="A42" s="288"/>
      <c r="B42" s="295" t="s">
        <v>791</v>
      </c>
      <c r="C42" s="290"/>
      <c r="D42" s="290"/>
      <c r="E42" s="290"/>
      <c r="F42" s="290"/>
      <c r="G42" s="290"/>
      <c r="H42" s="305">
        <v>60</v>
      </c>
      <c r="I42" s="299" t="s">
        <v>672</v>
      </c>
    </row>
    <row r="43" spans="1:9" ht="11.25">
      <c r="A43" s="288">
        <v>340</v>
      </c>
      <c r="B43" s="289" t="s">
        <v>659</v>
      </c>
      <c r="C43" s="290"/>
      <c r="D43" s="290"/>
      <c r="E43" s="290"/>
      <c r="F43" s="290"/>
      <c r="G43" s="290"/>
      <c r="H43" s="304"/>
      <c r="I43" s="298"/>
    </row>
    <row r="44" spans="1:9" ht="11.25">
      <c r="A44" s="288">
        <v>350</v>
      </c>
      <c r="B44" s="289" t="s">
        <v>660</v>
      </c>
      <c r="C44" s="290"/>
      <c r="D44" s="290"/>
      <c r="E44" s="290"/>
      <c r="F44" s="290"/>
      <c r="G44" s="290"/>
      <c r="H44" s="304"/>
      <c r="I44" s="298"/>
    </row>
    <row r="45" spans="1:9" ht="11.25">
      <c r="A45" s="288"/>
      <c r="B45" s="295" t="s">
        <v>785</v>
      </c>
      <c r="C45" s="290"/>
      <c r="D45" s="290"/>
      <c r="E45" s="290"/>
      <c r="F45" s="290"/>
      <c r="G45" s="290"/>
      <c r="H45" s="305">
        <v>30</v>
      </c>
      <c r="I45" s="299" t="s">
        <v>672</v>
      </c>
    </row>
    <row r="46" spans="1:9" ht="11.25">
      <c r="A46" s="288"/>
      <c r="B46" s="295" t="s">
        <v>720</v>
      </c>
      <c r="C46" s="290"/>
      <c r="D46" s="290"/>
      <c r="E46" s="290"/>
      <c r="F46" s="290"/>
      <c r="G46" s="290"/>
      <c r="H46" s="305">
        <v>1.5</v>
      </c>
      <c r="I46" s="299" t="s">
        <v>672</v>
      </c>
    </row>
    <row r="47" spans="1:9" ht="11.25">
      <c r="A47" s="288"/>
      <c r="B47" s="295" t="s">
        <v>792</v>
      </c>
      <c r="C47" s="290"/>
      <c r="D47" s="290"/>
      <c r="E47" s="290"/>
      <c r="F47" s="290"/>
      <c r="G47" s="290"/>
      <c r="H47" s="305">
        <v>25</v>
      </c>
      <c r="I47" s="299" t="s">
        <v>672</v>
      </c>
    </row>
    <row r="48" spans="1:9" ht="11.25">
      <c r="A48" s="288"/>
      <c r="B48" s="295" t="s">
        <v>720</v>
      </c>
      <c r="C48" s="290"/>
      <c r="D48" s="290"/>
      <c r="E48" s="290"/>
      <c r="F48" s="290"/>
      <c r="G48" s="290"/>
      <c r="H48" s="305">
        <v>1</v>
      </c>
      <c r="I48" s="299" t="s">
        <v>672</v>
      </c>
    </row>
    <row r="49" spans="1:9" ht="11.25">
      <c r="A49" s="288">
        <v>360</v>
      </c>
      <c r="B49" s="289" t="s">
        <v>661</v>
      </c>
      <c r="C49" s="290"/>
      <c r="D49" s="290"/>
      <c r="E49" s="290"/>
      <c r="F49" s="290"/>
      <c r="G49" s="290"/>
      <c r="H49" s="304"/>
      <c r="I49" s="298"/>
    </row>
    <row r="50" spans="1:9" ht="11.25">
      <c r="A50" s="288"/>
      <c r="B50" s="295" t="s">
        <v>793</v>
      </c>
      <c r="C50" s="290"/>
      <c r="D50" s="290"/>
      <c r="E50" s="290"/>
      <c r="F50" s="290"/>
      <c r="G50" s="290"/>
      <c r="H50" s="305">
        <v>85</v>
      </c>
      <c r="I50" s="299" t="s">
        <v>672</v>
      </c>
    </row>
    <row r="51" spans="1:9" ht="11.25">
      <c r="A51" s="288"/>
      <c r="B51" s="295" t="s">
        <v>720</v>
      </c>
      <c r="C51" s="290"/>
      <c r="D51" s="290"/>
      <c r="E51" s="290"/>
      <c r="F51" s="290"/>
      <c r="G51" s="290"/>
      <c r="H51" s="305">
        <v>1.2</v>
      </c>
      <c r="I51" s="299" t="s">
        <v>672</v>
      </c>
    </row>
    <row r="52" spans="1:9" ht="11.25">
      <c r="A52" s="288"/>
      <c r="B52" s="295" t="s">
        <v>794</v>
      </c>
      <c r="C52" s="290"/>
      <c r="D52" s="290"/>
      <c r="E52" s="290"/>
      <c r="F52" s="290"/>
      <c r="G52" s="290"/>
      <c r="H52" s="305">
        <v>35</v>
      </c>
      <c r="I52" s="299" t="s">
        <v>672</v>
      </c>
    </row>
    <row r="53" spans="1:9" ht="11.25">
      <c r="A53" s="288"/>
      <c r="B53" s="295" t="s">
        <v>702</v>
      </c>
      <c r="C53" s="290"/>
      <c r="D53" s="290"/>
      <c r="E53" s="290"/>
      <c r="F53" s="290"/>
      <c r="G53" s="290"/>
      <c r="H53" s="305">
        <v>220</v>
      </c>
      <c r="I53" s="299" t="s">
        <v>672</v>
      </c>
    </row>
    <row r="54" spans="1:9" ht="11.25">
      <c r="A54" s="288"/>
      <c r="B54" s="295" t="s">
        <v>775</v>
      </c>
      <c r="C54" s="290"/>
      <c r="D54" s="290"/>
      <c r="E54" s="290"/>
      <c r="F54" s="290"/>
      <c r="G54" s="290"/>
      <c r="H54" s="305">
        <v>50</v>
      </c>
      <c r="I54" s="299" t="s">
        <v>672</v>
      </c>
    </row>
    <row r="55" spans="1:9" ht="11.25">
      <c r="A55" s="288"/>
      <c r="B55" s="295" t="s">
        <v>795</v>
      </c>
      <c r="C55" s="290"/>
      <c r="D55" s="290"/>
      <c r="E55" s="290"/>
      <c r="F55" s="290"/>
      <c r="G55" s="290"/>
      <c r="H55" s="305">
        <v>65</v>
      </c>
      <c r="I55" s="299" t="s">
        <v>672</v>
      </c>
    </row>
    <row r="56" spans="1:9" ht="11.25">
      <c r="A56" s="288">
        <v>370</v>
      </c>
      <c r="B56" s="289" t="s">
        <v>662</v>
      </c>
      <c r="C56" s="289"/>
      <c r="D56" s="289"/>
      <c r="E56" s="289"/>
      <c r="F56" s="289"/>
      <c r="G56" s="289"/>
      <c r="H56" s="306"/>
      <c r="I56" s="300"/>
    </row>
    <row r="57" spans="1:9" ht="11.25">
      <c r="A57" s="291">
        <v>400</v>
      </c>
      <c r="B57" s="292" t="s">
        <v>671</v>
      </c>
      <c r="C57" s="289"/>
      <c r="D57" s="289"/>
      <c r="E57" s="289"/>
      <c r="F57" s="289"/>
      <c r="G57" s="289"/>
      <c r="H57" s="306"/>
      <c r="I57" s="300"/>
    </row>
    <row r="58" spans="1:9" ht="11.25">
      <c r="A58" s="288">
        <v>410</v>
      </c>
      <c r="B58" s="289" t="s">
        <v>663</v>
      </c>
      <c r="C58" s="289"/>
      <c r="D58" s="289"/>
      <c r="E58" s="289"/>
      <c r="F58" s="289"/>
      <c r="G58" s="289"/>
      <c r="H58" s="306"/>
      <c r="I58" s="300"/>
    </row>
    <row r="59" spans="1:9" ht="11.25">
      <c r="A59" s="288"/>
      <c r="B59" s="295" t="s">
        <v>729</v>
      </c>
      <c r="C59" s="289"/>
      <c r="D59" s="289"/>
      <c r="E59" s="289"/>
      <c r="F59" s="289"/>
      <c r="G59" s="289"/>
      <c r="H59" s="305">
        <v>12</v>
      </c>
      <c r="I59" s="299" t="s">
        <v>730</v>
      </c>
    </row>
    <row r="60" spans="1:9" ht="11.25">
      <c r="A60" s="288"/>
      <c r="B60" s="295" t="s">
        <v>731</v>
      </c>
      <c r="C60" s="289"/>
      <c r="D60" s="289"/>
      <c r="E60" s="289"/>
      <c r="F60" s="289"/>
      <c r="G60" s="289"/>
      <c r="H60" s="305">
        <v>50</v>
      </c>
      <c r="I60" s="299" t="s">
        <v>730</v>
      </c>
    </row>
    <row r="61" spans="1:9" ht="11.25">
      <c r="A61" s="288"/>
      <c r="B61" s="295" t="s">
        <v>732</v>
      </c>
      <c r="C61" s="289"/>
      <c r="D61" s="289"/>
      <c r="E61" s="289"/>
      <c r="F61" s="289"/>
      <c r="G61" s="289"/>
      <c r="H61" s="305">
        <v>120</v>
      </c>
      <c r="I61" s="299" t="s">
        <v>730</v>
      </c>
    </row>
    <row r="62" spans="1:9" ht="11.25">
      <c r="A62" s="288"/>
      <c r="B62" s="295" t="s">
        <v>733</v>
      </c>
      <c r="C62" s="289"/>
      <c r="D62" s="289"/>
      <c r="E62" s="289"/>
      <c r="F62" s="289"/>
      <c r="G62" s="289"/>
      <c r="H62" s="305">
        <v>15</v>
      </c>
      <c r="I62" s="299" t="s">
        <v>730</v>
      </c>
    </row>
    <row r="63" spans="1:9" ht="11.25">
      <c r="A63" s="288"/>
      <c r="B63" s="295" t="s">
        <v>684</v>
      </c>
      <c r="C63" s="290"/>
      <c r="D63" s="290"/>
      <c r="E63" s="290"/>
      <c r="F63" s="290"/>
      <c r="G63" s="290"/>
      <c r="H63" s="305">
        <v>1000</v>
      </c>
      <c r="I63" s="299" t="s">
        <v>683</v>
      </c>
    </row>
    <row r="64" spans="1:9" ht="11.25">
      <c r="A64" s="288">
        <v>420</v>
      </c>
      <c r="B64" s="289" t="s">
        <v>664</v>
      </c>
      <c r="C64" s="289"/>
      <c r="D64" s="289"/>
      <c r="E64" s="289"/>
      <c r="F64" s="289"/>
      <c r="G64" s="289"/>
      <c r="H64" s="306"/>
      <c r="I64" s="300"/>
    </row>
    <row r="65" spans="1:9" ht="11.25">
      <c r="A65" s="288"/>
      <c r="B65" s="295" t="s">
        <v>737</v>
      </c>
      <c r="C65" s="289"/>
      <c r="D65" s="289"/>
      <c r="E65" s="289"/>
      <c r="F65" s="289"/>
      <c r="G65" s="289"/>
      <c r="H65" s="305">
        <v>500</v>
      </c>
      <c r="I65" s="299" t="s">
        <v>677</v>
      </c>
    </row>
    <row r="66" spans="1:9" ht="11.25">
      <c r="A66" s="288"/>
      <c r="B66" s="295" t="s">
        <v>783</v>
      </c>
      <c r="C66" s="289"/>
      <c r="D66" s="289"/>
      <c r="E66" s="289"/>
      <c r="F66" s="289"/>
      <c r="G66" s="289"/>
      <c r="H66" s="305">
        <v>100</v>
      </c>
      <c r="I66" s="299" t="s">
        <v>677</v>
      </c>
    </row>
    <row r="67" spans="1:9" ht="14.25">
      <c r="A67" s="288"/>
      <c r="B67" s="295" t="s">
        <v>680</v>
      </c>
      <c r="C67" s="290"/>
      <c r="D67" s="290"/>
      <c r="E67" s="290"/>
      <c r="F67" s="290"/>
      <c r="G67" s="369" t="s">
        <v>681</v>
      </c>
      <c r="H67" s="370"/>
      <c r="I67" s="299" t="s">
        <v>677</v>
      </c>
    </row>
    <row r="68" spans="1:9" ht="11.25">
      <c r="A68" s="288"/>
      <c r="B68" s="295" t="s">
        <v>721</v>
      </c>
      <c r="C68" s="290"/>
      <c r="D68" s="290"/>
      <c r="E68" s="290"/>
      <c r="F68" s="290"/>
      <c r="G68" s="290"/>
      <c r="H68" s="305">
        <v>375</v>
      </c>
      <c r="I68" s="299" t="s">
        <v>677</v>
      </c>
    </row>
    <row r="69" spans="1:9" ht="11.25">
      <c r="A69" s="288"/>
      <c r="B69" s="295" t="s">
        <v>722</v>
      </c>
      <c r="C69" s="290"/>
      <c r="D69" s="290"/>
      <c r="E69" s="290"/>
      <c r="F69" s="290"/>
      <c r="G69" s="290"/>
      <c r="H69" s="305">
        <v>650</v>
      </c>
      <c r="I69" s="299" t="s">
        <v>677</v>
      </c>
    </row>
    <row r="70" spans="1:9" ht="11.25">
      <c r="A70" s="288"/>
      <c r="B70" s="295" t="s">
        <v>776</v>
      </c>
      <c r="C70" s="290"/>
      <c r="D70" s="290"/>
      <c r="E70" s="290"/>
      <c r="F70" s="290"/>
      <c r="G70" s="290"/>
      <c r="H70" s="305">
        <v>250</v>
      </c>
      <c r="I70" s="299" t="s">
        <v>678</v>
      </c>
    </row>
    <row r="71" spans="1:9" ht="11.25">
      <c r="A71" s="288"/>
      <c r="B71" s="295" t="s">
        <v>718</v>
      </c>
      <c r="C71" s="290"/>
      <c r="D71" s="290"/>
      <c r="E71" s="290"/>
      <c r="F71" s="290"/>
      <c r="G71" s="290"/>
      <c r="H71" s="305">
        <v>900</v>
      </c>
      <c r="I71" s="299" t="s">
        <v>677</v>
      </c>
    </row>
    <row r="72" spans="1:9" ht="11.25">
      <c r="A72" s="288"/>
      <c r="B72" s="295" t="s">
        <v>781</v>
      </c>
      <c r="C72" s="290"/>
      <c r="D72" s="290"/>
      <c r="E72" s="290"/>
      <c r="F72" s="290"/>
      <c r="G72" s="290"/>
      <c r="H72" s="305" t="s">
        <v>780</v>
      </c>
      <c r="I72" s="299" t="s">
        <v>672</v>
      </c>
    </row>
    <row r="73" spans="1:9" ht="11.25">
      <c r="A73" s="288"/>
      <c r="B73" s="295" t="s">
        <v>778</v>
      </c>
      <c r="C73" s="290"/>
      <c r="D73" s="290"/>
      <c r="E73" s="290"/>
      <c r="F73" s="290"/>
      <c r="G73" s="290"/>
      <c r="H73" s="305" t="s">
        <v>779</v>
      </c>
      <c r="I73" s="299" t="s">
        <v>672</v>
      </c>
    </row>
    <row r="74" spans="1:9" ht="11.25">
      <c r="A74" s="288"/>
      <c r="B74" s="295" t="s">
        <v>800</v>
      </c>
      <c r="C74" s="290"/>
      <c r="D74" s="290"/>
      <c r="E74" s="290"/>
      <c r="F74" s="290"/>
      <c r="G74" s="290"/>
      <c r="H74" s="364">
        <v>2000</v>
      </c>
      <c r="I74" s="299" t="s">
        <v>678</v>
      </c>
    </row>
    <row r="75" spans="1:9" ht="11.25">
      <c r="A75" s="288"/>
      <c r="B75" s="295" t="s">
        <v>682</v>
      </c>
      <c r="C75" s="290"/>
      <c r="D75" s="290"/>
      <c r="E75" s="290"/>
      <c r="F75" s="290"/>
      <c r="G75" s="290"/>
      <c r="H75" s="305">
        <v>60</v>
      </c>
      <c r="I75" s="299" t="s">
        <v>678</v>
      </c>
    </row>
    <row r="76" spans="1:9" ht="11.25">
      <c r="A76" s="288">
        <v>430</v>
      </c>
      <c r="B76" s="289" t="s">
        <v>665</v>
      </c>
      <c r="C76" s="289"/>
      <c r="D76" s="289"/>
      <c r="E76" s="289"/>
      <c r="F76" s="289"/>
      <c r="G76" s="289"/>
      <c r="H76" s="306"/>
      <c r="I76" s="300"/>
    </row>
    <row r="77" spans="1:9" ht="11.25">
      <c r="A77" s="288"/>
      <c r="B77" s="295" t="s">
        <v>707</v>
      </c>
      <c r="C77" s="290"/>
      <c r="D77" s="290"/>
      <c r="E77" s="290"/>
      <c r="F77" s="290"/>
      <c r="G77" s="290"/>
      <c r="H77" s="305">
        <v>3</v>
      </c>
      <c r="I77" s="299" t="s">
        <v>683</v>
      </c>
    </row>
    <row r="78" spans="1:9" ht="11.25">
      <c r="A78" s="288"/>
      <c r="B78" s="295" t="s">
        <v>708</v>
      </c>
      <c r="C78" s="290"/>
      <c r="D78" s="290"/>
      <c r="E78" s="290"/>
      <c r="F78" s="290"/>
      <c r="G78" s="290"/>
      <c r="H78" s="305">
        <v>1.5</v>
      </c>
      <c r="I78" s="299" t="s">
        <v>683</v>
      </c>
    </row>
    <row r="79" spans="1:9" ht="11.25">
      <c r="A79" s="288"/>
      <c r="B79" s="295" t="s">
        <v>705</v>
      </c>
      <c r="C79" s="290"/>
      <c r="D79" s="290"/>
      <c r="E79" s="290"/>
      <c r="F79" s="290"/>
      <c r="G79" s="290"/>
      <c r="H79" s="305">
        <v>20</v>
      </c>
      <c r="I79" s="299" t="s">
        <v>683</v>
      </c>
    </row>
    <row r="80" spans="1:9" ht="11.25">
      <c r="A80" s="288"/>
      <c r="B80" s="295" t="s">
        <v>706</v>
      </c>
      <c r="C80" s="290"/>
      <c r="D80" s="290"/>
      <c r="E80" s="290"/>
      <c r="F80" s="290"/>
      <c r="G80" s="290"/>
      <c r="H80" s="305">
        <v>15</v>
      </c>
      <c r="I80" s="299" t="s">
        <v>683</v>
      </c>
    </row>
    <row r="81" spans="1:9" ht="11.25">
      <c r="A81" s="288"/>
      <c r="B81" s="295" t="s">
        <v>676</v>
      </c>
      <c r="C81" s="290"/>
      <c r="D81" s="290"/>
      <c r="E81" s="290"/>
      <c r="F81" s="290"/>
      <c r="G81" s="290"/>
      <c r="H81" s="305">
        <v>150</v>
      </c>
      <c r="I81" s="299" t="s">
        <v>677</v>
      </c>
    </row>
    <row r="82" spans="1:9" ht="11.25">
      <c r="A82" s="288"/>
      <c r="B82" s="295" t="s">
        <v>679</v>
      </c>
      <c r="C82" s="290"/>
      <c r="D82" s="290"/>
      <c r="E82" s="290"/>
      <c r="F82" s="290"/>
      <c r="G82" s="290"/>
      <c r="H82" s="305">
        <v>350</v>
      </c>
      <c r="I82" s="299" t="s">
        <v>677</v>
      </c>
    </row>
    <row r="83" spans="1:9" ht="11.25">
      <c r="A83" s="288">
        <v>440</v>
      </c>
      <c r="B83" s="289" t="s">
        <v>666</v>
      </c>
      <c r="C83" s="289"/>
      <c r="D83" s="289"/>
      <c r="E83" s="289"/>
      <c r="F83" s="289"/>
      <c r="G83" s="289"/>
      <c r="H83" s="306"/>
      <c r="I83" s="300"/>
    </row>
    <row r="84" spans="1:9" ht="11.25">
      <c r="A84" s="288"/>
      <c r="B84" s="295" t="s">
        <v>674</v>
      </c>
      <c r="C84" s="290"/>
      <c r="D84" s="290"/>
      <c r="E84" s="290"/>
      <c r="F84" s="290"/>
      <c r="G84" s="290"/>
      <c r="H84" s="305">
        <v>70</v>
      </c>
      <c r="I84" s="299" t="s">
        <v>678</v>
      </c>
    </row>
    <row r="85" spans="1:9" ht="11.25">
      <c r="A85" s="288"/>
      <c r="B85" s="295" t="s">
        <v>784</v>
      </c>
      <c r="C85" s="290"/>
      <c r="D85" s="290"/>
      <c r="E85" s="290"/>
      <c r="F85" s="290"/>
      <c r="G85" s="290"/>
      <c r="H85" s="305">
        <v>10</v>
      </c>
      <c r="I85" s="299" t="s">
        <v>672</v>
      </c>
    </row>
    <row r="86" spans="1:9" ht="11.25">
      <c r="A86" s="288"/>
      <c r="B86" s="295" t="s">
        <v>710</v>
      </c>
      <c r="C86" s="290"/>
      <c r="D86" s="290"/>
      <c r="E86" s="290"/>
      <c r="F86" s="290"/>
      <c r="G86" s="290"/>
      <c r="H86" s="305">
        <v>3250</v>
      </c>
      <c r="I86" s="299" t="s">
        <v>685</v>
      </c>
    </row>
    <row r="87" spans="1:9" ht="11.25">
      <c r="A87" s="288"/>
      <c r="B87" s="295" t="s">
        <v>703</v>
      </c>
      <c r="C87" s="290"/>
      <c r="D87" s="290"/>
      <c r="E87" s="290"/>
      <c r="F87" s="290"/>
      <c r="G87" s="290"/>
      <c r="H87" s="305">
        <v>2750</v>
      </c>
      <c r="I87" s="299" t="s">
        <v>685</v>
      </c>
    </row>
    <row r="88" spans="1:9" ht="11.25">
      <c r="A88" s="288"/>
      <c r="B88" s="295" t="s">
        <v>704</v>
      </c>
      <c r="C88" s="290"/>
      <c r="D88" s="290"/>
      <c r="E88" s="290"/>
      <c r="F88" s="290"/>
      <c r="G88" s="290"/>
      <c r="H88" s="305">
        <v>3000</v>
      </c>
      <c r="I88" s="299" t="s">
        <v>685</v>
      </c>
    </row>
    <row r="89" spans="1:9" ht="11.25">
      <c r="A89" s="288">
        <v>450</v>
      </c>
      <c r="B89" s="289" t="s">
        <v>667</v>
      </c>
      <c r="C89" s="289"/>
      <c r="D89" s="289"/>
      <c r="E89" s="289"/>
      <c r="F89" s="289"/>
      <c r="G89" s="289"/>
      <c r="H89" s="306"/>
      <c r="I89" s="300"/>
    </row>
    <row r="90" spans="1:9" ht="11.25">
      <c r="A90" s="288">
        <v>460</v>
      </c>
      <c r="B90" s="289" t="s">
        <v>668</v>
      </c>
      <c r="C90" s="289"/>
      <c r="D90" s="289"/>
      <c r="E90" s="289"/>
      <c r="F90" s="289"/>
      <c r="G90" s="289"/>
      <c r="H90" s="306"/>
      <c r="I90" s="300"/>
    </row>
    <row r="91" spans="1:9" ht="12" thickBot="1">
      <c r="A91" s="293">
        <v>470</v>
      </c>
      <c r="B91" s="294" t="s">
        <v>669</v>
      </c>
      <c r="C91" s="294"/>
      <c r="D91" s="294"/>
      <c r="E91" s="294"/>
      <c r="F91" s="294"/>
      <c r="G91" s="294"/>
      <c r="H91" s="307"/>
      <c r="I91" s="301"/>
    </row>
  </sheetData>
  <sheetProtection password="CC0D"/>
  <mergeCells count="1">
    <mergeCell ref="G67:H67"/>
  </mergeCells>
  <printOptions/>
  <pageMargins left="0.984251968503937" right="0.984251968503937" top="0.59" bottom="0.44" header="0.33" footer="0.27"/>
  <pageSetup fitToHeight="1" fitToWidth="1" horizontalDpi="300" verticalDpi="3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L23" sqref="L23"/>
    </sheetView>
  </sheetViews>
  <sheetFormatPr defaultColWidth="12" defaultRowHeight="11.25"/>
  <cols>
    <col min="1" max="1" width="4.33203125" style="0" customWidth="1"/>
    <col min="2" max="2" width="19.33203125" style="0" customWidth="1"/>
    <col min="3" max="3" width="9.83203125" style="0" customWidth="1"/>
    <col min="4" max="4" width="9.83203125" style="3" customWidth="1"/>
    <col min="5" max="5" width="9.83203125" style="0" customWidth="1"/>
    <col min="6" max="7" width="9.83203125" style="5" customWidth="1"/>
    <col min="8" max="29" width="9.83203125" style="0" customWidth="1"/>
  </cols>
  <sheetData>
    <row r="1" spans="1:7" s="1" customFormat="1" ht="11.25">
      <c r="A1" s="18" t="s">
        <v>395</v>
      </c>
      <c r="B1" s="19" t="s">
        <v>185</v>
      </c>
      <c r="C1" s="19"/>
      <c r="D1" s="19"/>
      <c r="E1" s="75"/>
      <c r="F1" s="76"/>
      <c r="G1" s="4"/>
    </row>
    <row r="2" spans="1:7" s="1" customFormat="1" ht="11.25">
      <c r="A2" s="56"/>
      <c r="B2" s="57" t="s">
        <v>186</v>
      </c>
      <c r="C2" s="57"/>
      <c r="D2" s="57"/>
      <c r="E2" s="6">
        <v>12</v>
      </c>
      <c r="F2" s="77" t="s">
        <v>187</v>
      </c>
      <c r="G2" s="4"/>
    </row>
    <row r="3" spans="1:7" s="1" customFormat="1" ht="11.25">
      <c r="A3" s="56"/>
      <c r="B3" s="57" t="s">
        <v>188</v>
      </c>
      <c r="C3" s="57"/>
      <c r="D3" s="57"/>
      <c r="E3" s="6">
        <v>15</v>
      </c>
      <c r="F3" s="77" t="s">
        <v>187</v>
      </c>
      <c r="G3" s="4"/>
    </row>
    <row r="4" spans="1:7" s="1" customFormat="1" ht="11.25">
      <c r="A4" s="56"/>
      <c r="B4" s="57" t="s">
        <v>189</v>
      </c>
      <c r="C4" s="57"/>
      <c r="D4" s="57"/>
      <c r="E4" s="6">
        <v>18</v>
      </c>
      <c r="F4" s="77" t="s">
        <v>187</v>
      </c>
      <c r="G4" s="4"/>
    </row>
    <row r="5" spans="1:7" s="1" customFormat="1" ht="11.25">
      <c r="A5" s="56"/>
      <c r="B5" s="57" t="s">
        <v>190</v>
      </c>
      <c r="C5" s="57"/>
      <c r="D5" s="57"/>
      <c r="E5" s="6">
        <v>18</v>
      </c>
      <c r="F5" s="77" t="s">
        <v>187</v>
      </c>
      <c r="G5" s="4"/>
    </row>
    <row r="6" spans="1:7" s="1" customFormat="1" ht="11.25">
      <c r="A6" s="56"/>
      <c r="B6" s="57" t="s">
        <v>191</v>
      </c>
      <c r="C6" s="57"/>
      <c r="D6" s="57"/>
      <c r="E6" s="6">
        <v>20</v>
      </c>
      <c r="F6" s="77" t="s">
        <v>187</v>
      </c>
      <c r="G6" s="4"/>
    </row>
    <row r="7" spans="1:7" s="1" customFormat="1" ht="11.25">
      <c r="A7" s="56"/>
      <c r="B7" s="57" t="s">
        <v>192</v>
      </c>
      <c r="C7" s="57"/>
      <c r="D7" s="57"/>
      <c r="E7" s="6">
        <v>20</v>
      </c>
      <c r="F7" s="77" t="s">
        <v>187</v>
      </c>
      <c r="G7" s="4"/>
    </row>
    <row r="8" spans="1:7" s="1" customFormat="1" ht="12" thickBot="1">
      <c r="A8" s="61"/>
      <c r="B8" s="62" t="s">
        <v>193</v>
      </c>
      <c r="C8" s="62"/>
      <c r="D8" s="62"/>
      <c r="E8" s="47">
        <v>22</v>
      </c>
      <c r="F8" s="78" t="s">
        <v>187</v>
      </c>
      <c r="G8" s="4"/>
    </row>
    <row r="9" ht="12" thickBot="1"/>
    <row r="10" spans="1:7" s="1" customFormat="1" ht="11.25">
      <c r="A10" s="18" t="s">
        <v>447</v>
      </c>
      <c r="B10" s="19" t="s">
        <v>194</v>
      </c>
      <c r="C10" s="19"/>
      <c r="D10" s="130" t="s">
        <v>719</v>
      </c>
      <c r="E10" s="52" t="s">
        <v>195</v>
      </c>
      <c r="F10" s="4"/>
      <c r="G10" s="4"/>
    </row>
    <row r="11" spans="1:7" s="1" customFormat="1" ht="11.25">
      <c r="A11" s="56"/>
      <c r="B11" s="57" t="s">
        <v>196</v>
      </c>
      <c r="C11" s="57"/>
      <c r="D11" s="58" t="s">
        <v>197</v>
      </c>
      <c r="E11" s="59" t="s">
        <v>44</v>
      </c>
      <c r="F11" s="4"/>
      <c r="G11" s="4"/>
    </row>
    <row r="12" spans="1:7" s="1" customFormat="1" ht="11.25">
      <c r="A12" s="56"/>
      <c r="B12" s="57" t="s">
        <v>198</v>
      </c>
      <c r="C12" s="57"/>
      <c r="D12" s="17">
        <v>5.2</v>
      </c>
      <c r="E12" s="73">
        <v>0.8</v>
      </c>
      <c r="F12" s="4"/>
      <c r="G12" s="4"/>
    </row>
    <row r="13" spans="1:7" s="1" customFormat="1" ht="11.25">
      <c r="A13" s="56"/>
      <c r="B13" s="57" t="s">
        <v>199</v>
      </c>
      <c r="C13" s="57"/>
      <c r="D13" s="17">
        <v>3</v>
      </c>
      <c r="E13" s="73">
        <v>0.7</v>
      </c>
      <c r="F13" s="4"/>
      <c r="G13" s="4"/>
    </row>
    <row r="14" spans="1:7" s="1" customFormat="1" ht="11.25">
      <c r="A14" s="56"/>
      <c r="B14" s="57" t="s">
        <v>200</v>
      </c>
      <c r="C14" s="57"/>
      <c r="D14" s="17">
        <v>2</v>
      </c>
      <c r="E14" s="73">
        <v>0.6</v>
      </c>
      <c r="F14" s="4"/>
      <c r="G14" s="4"/>
    </row>
    <row r="15" spans="1:7" s="1" customFormat="1" ht="11.25">
      <c r="A15" s="56"/>
      <c r="B15" s="57" t="s">
        <v>201</v>
      </c>
      <c r="C15" s="57"/>
      <c r="D15" s="17">
        <v>1.4</v>
      </c>
      <c r="E15" s="73">
        <v>0.62</v>
      </c>
      <c r="F15" s="4"/>
      <c r="G15" s="4"/>
    </row>
    <row r="16" spans="1:7" s="1" customFormat="1" ht="12" thickBot="1">
      <c r="A16" s="61"/>
      <c r="B16" s="62" t="s">
        <v>202</v>
      </c>
      <c r="C16" s="62"/>
      <c r="D16" s="90">
        <v>0.9</v>
      </c>
      <c r="E16" s="74">
        <v>0.55</v>
      </c>
      <c r="F16" s="4"/>
      <c r="G16" s="4"/>
    </row>
    <row r="17" ht="12" thickBot="1"/>
    <row r="18" spans="1:7" s="1" customFormat="1" ht="11.25">
      <c r="A18" s="18" t="s">
        <v>396</v>
      </c>
      <c r="B18" s="19" t="s">
        <v>203</v>
      </c>
      <c r="C18" s="19"/>
      <c r="D18" s="75" t="s">
        <v>204</v>
      </c>
      <c r="E18" s="76"/>
      <c r="F18" s="4"/>
      <c r="G18" s="4"/>
    </row>
    <row r="19" spans="1:7" s="1" customFormat="1" ht="11.25">
      <c r="A19" s="56"/>
      <c r="B19" s="57" t="s">
        <v>205</v>
      </c>
      <c r="C19" s="57"/>
      <c r="D19" s="17">
        <v>0.6</v>
      </c>
      <c r="E19" s="126" t="s">
        <v>424</v>
      </c>
      <c r="F19" s="4"/>
      <c r="G19" s="4"/>
    </row>
    <row r="20" spans="1:7" s="1" customFormat="1" ht="11.25">
      <c r="A20" s="56"/>
      <c r="B20" s="57" t="s">
        <v>206</v>
      </c>
      <c r="C20" s="57"/>
      <c r="D20" s="17">
        <v>0.8</v>
      </c>
      <c r="E20" s="126" t="s">
        <v>424</v>
      </c>
      <c r="F20" s="4"/>
      <c r="G20" s="4"/>
    </row>
    <row r="21" spans="1:7" s="1" customFormat="1" ht="12" thickBot="1">
      <c r="A21" s="61"/>
      <c r="B21" s="62" t="s">
        <v>207</v>
      </c>
      <c r="C21" s="62"/>
      <c r="D21" s="90">
        <v>0.5</v>
      </c>
      <c r="E21" s="127" t="s">
        <v>424</v>
      </c>
      <c r="F21" s="4"/>
      <c r="G21" s="4"/>
    </row>
    <row r="22" ht="12" thickBot="1"/>
    <row r="23" spans="1:5" ht="11.25">
      <c r="A23" s="18" t="s">
        <v>397</v>
      </c>
      <c r="B23" s="89" t="s">
        <v>420</v>
      </c>
      <c r="C23" s="19"/>
      <c r="D23" s="75"/>
      <c r="E23" s="76"/>
    </row>
    <row r="24" spans="1:5" ht="11.25">
      <c r="A24" s="56"/>
      <c r="B24" s="121" t="s">
        <v>421</v>
      </c>
      <c r="C24" s="57"/>
      <c r="D24" s="128">
        <v>100</v>
      </c>
      <c r="E24" s="126" t="s">
        <v>438</v>
      </c>
    </row>
    <row r="25" spans="1:5" ht="11.25">
      <c r="A25" s="56"/>
      <c r="B25" s="121" t="s">
        <v>422</v>
      </c>
      <c r="C25" s="57"/>
      <c r="D25" s="128">
        <v>60</v>
      </c>
      <c r="E25" s="126" t="s">
        <v>438</v>
      </c>
    </row>
    <row r="26" spans="1:5" ht="12" thickBot="1">
      <c r="A26" s="61"/>
      <c r="B26" s="125" t="s">
        <v>423</v>
      </c>
      <c r="C26" s="62"/>
      <c r="D26" s="129">
        <v>80</v>
      </c>
      <c r="E26" s="127" t="s">
        <v>438</v>
      </c>
    </row>
    <row r="27" ht="12" thickBot="1"/>
    <row r="28" spans="1:5" ht="11.25">
      <c r="A28" s="18" t="s">
        <v>398</v>
      </c>
      <c r="B28" s="89" t="s">
        <v>437</v>
      </c>
      <c r="C28" s="19"/>
      <c r="D28" s="19"/>
      <c r="E28" s="19"/>
    </row>
    <row r="29" spans="1:5" ht="11.25">
      <c r="A29" s="56"/>
      <c r="B29" s="121" t="s">
        <v>439</v>
      </c>
      <c r="C29" s="150" t="s">
        <v>441</v>
      </c>
      <c r="D29" s="148">
        <v>0.8</v>
      </c>
      <c r="E29" s="126"/>
    </row>
    <row r="30" spans="1:5" ht="12" thickBot="1">
      <c r="A30" s="61"/>
      <c r="B30" s="125" t="s">
        <v>440</v>
      </c>
      <c r="C30" s="151" t="s">
        <v>441</v>
      </c>
      <c r="D30" s="149">
        <v>0.6</v>
      </c>
      <c r="E30" s="127"/>
    </row>
    <row r="31" spans="1:5" ht="12" thickBot="1">
      <c r="A31" s="144"/>
      <c r="B31" s="145"/>
      <c r="C31" s="146"/>
      <c r="D31" s="147"/>
      <c r="E31" s="145"/>
    </row>
    <row r="32" spans="1:10" ht="11.25">
      <c r="A32" s="18" t="s">
        <v>425</v>
      </c>
      <c r="B32" s="19" t="s">
        <v>208</v>
      </c>
      <c r="C32" s="51" t="s">
        <v>209</v>
      </c>
      <c r="D32" s="51" t="s">
        <v>210</v>
      </c>
      <c r="E32" s="51" t="s">
        <v>211</v>
      </c>
      <c r="F32" s="51" t="s">
        <v>212</v>
      </c>
      <c r="G32" s="51" t="s">
        <v>213</v>
      </c>
      <c r="H32" s="52"/>
      <c r="I32" s="1"/>
      <c r="J32" s="1"/>
    </row>
    <row r="33" spans="1:10" ht="12" thickBot="1">
      <c r="A33" s="61"/>
      <c r="B33" s="62" t="s">
        <v>214</v>
      </c>
      <c r="C33" s="47">
        <v>331</v>
      </c>
      <c r="D33" s="47">
        <v>353</v>
      </c>
      <c r="E33" s="47">
        <v>212</v>
      </c>
      <c r="F33" s="47">
        <v>217</v>
      </c>
      <c r="G33" s="47">
        <v>121</v>
      </c>
      <c r="H33" s="78" t="s">
        <v>215</v>
      </c>
      <c r="I33" s="1"/>
      <c r="J33" s="1"/>
    </row>
    <row r="34" spans="1:10" ht="12" thickBot="1">
      <c r="A34" s="1"/>
      <c r="B34" s="1"/>
      <c r="C34" s="1"/>
      <c r="D34" s="2"/>
      <c r="E34" s="1"/>
      <c r="F34" s="4"/>
      <c r="G34" s="4"/>
      <c r="H34" s="1"/>
      <c r="I34" s="1"/>
      <c r="J34" s="1"/>
    </row>
    <row r="35" spans="1:10" ht="11.25">
      <c r="A35" s="18" t="s">
        <v>448</v>
      </c>
      <c r="B35" s="19" t="s">
        <v>216</v>
      </c>
      <c r="C35" s="19"/>
      <c r="D35" s="19"/>
      <c r="E35" s="51" t="s">
        <v>217</v>
      </c>
      <c r="F35" s="52" t="s">
        <v>218</v>
      </c>
      <c r="G35" s="4"/>
      <c r="H35" s="1"/>
      <c r="I35" s="1"/>
      <c r="J35" s="1"/>
    </row>
    <row r="36" spans="1:10" ht="11.25">
      <c r="A36" s="53"/>
      <c r="B36" s="54" t="s">
        <v>219</v>
      </c>
      <c r="C36" s="54"/>
      <c r="D36" s="54"/>
      <c r="E36" s="58" t="s">
        <v>220</v>
      </c>
      <c r="F36" s="59" t="s">
        <v>220</v>
      </c>
      <c r="G36" s="4"/>
      <c r="H36" s="1"/>
      <c r="I36" s="1"/>
      <c r="J36" s="1"/>
    </row>
    <row r="37" spans="1:10" ht="11.25">
      <c r="A37" s="56" t="s">
        <v>221</v>
      </c>
      <c r="B37" s="57" t="s">
        <v>222</v>
      </c>
      <c r="C37" s="57"/>
      <c r="D37" s="57"/>
      <c r="E37" s="6">
        <v>85</v>
      </c>
      <c r="F37" s="34">
        <v>60</v>
      </c>
      <c r="G37" s="4"/>
      <c r="H37" s="1"/>
      <c r="I37" s="1"/>
      <c r="J37" s="1"/>
    </row>
    <row r="38" spans="1:10" ht="11.25">
      <c r="A38" s="56" t="s">
        <v>223</v>
      </c>
      <c r="B38" s="57" t="s">
        <v>224</v>
      </c>
      <c r="C38" s="57"/>
      <c r="D38" s="57"/>
      <c r="E38" s="6">
        <v>75</v>
      </c>
      <c r="F38" s="34">
        <v>50</v>
      </c>
      <c r="G38" s="4"/>
      <c r="H38" s="1"/>
      <c r="I38" s="1"/>
      <c r="J38" s="1"/>
    </row>
    <row r="39" spans="1:10" ht="11.25">
      <c r="A39" s="56" t="s">
        <v>225</v>
      </c>
      <c r="B39" s="57" t="s">
        <v>226</v>
      </c>
      <c r="C39" s="57"/>
      <c r="D39" s="57"/>
      <c r="E39" s="6">
        <v>75</v>
      </c>
      <c r="F39" s="34">
        <v>50</v>
      </c>
      <c r="G39" s="4"/>
      <c r="H39" s="1"/>
      <c r="I39" s="1"/>
      <c r="J39" s="1"/>
    </row>
    <row r="40" spans="1:10" ht="11.25">
      <c r="A40" s="56" t="s">
        <v>4</v>
      </c>
      <c r="B40" s="57" t="s">
        <v>227</v>
      </c>
      <c r="C40" s="57"/>
      <c r="D40" s="57"/>
      <c r="E40" s="57"/>
      <c r="F40" s="77"/>
      <c r="G40" s="4"/>
      <c r="H40" s="1"/>
      <c r="I40" s="1"/>
      <c r="J40" s="1"/>
    </row>
    <row r="41" spans="1:10" ht="11.25">
      <c r="A41" s="56" t="s">
        <v>228</v>
      </c>
      <c r="B41" s="57" t="s">
        <v>229</v>
      </c>
      <c r="C41" s="57"/>
      <c r="D41" s="57"/>
      <c r="E41" s="6">
        <v>60</v>
      </c>
      <c r="F41" s="34">
        <v>40</v>
      </c>
      <c r="G41" s="4"/>
      <c r="H41" s="1"/>
      <c r="I41" s="1"/>
      <c r="J41" s="1"/>
    </row>
    <row r="42" spans="1:10" ht="11.25">
      <c r="A42" s="56" t="s">
        <v>4</v>
      </c>
      <c r="B42" s="57" t="s">
        <v>230</v>
      </c>
      <c r="C42" s="57"/>
      <c r="D42" s="57"/>
      <c r="E42" s="57"/>
      <c r="F42" s="77"/>
      <c r="G42" s="4"/>
      <c r="H42" s="1"/>
      <c r="I42" s="1"/>
      <c r="J42" s="1"/>
    </row>
    <row r="43" spans="1:10" ht="11.25">
      <c r="A43" s="56" t="s">
        <v>231</v>
      </c>
      <c r="B43" s="57" t="s">
        <v>232</v>
      </c>
      <c r="C43" s="57"/>
      <c r="D43" s="57"/>
      <c r="E43" s="6">
        <v>85</v>
      </c>
      <c r="F43" s="34">
        <v>60</v>
      </c>
      <c r="G43" s="4"/>
      <c r="H43" s="1"/>
      <c r="I43" s="1"/>
      <c r="J43" s="1"/>
    </row>
    <row r="44" spans="1:10" ht="12" thickBot="1">
      <c r="A44" s="61"/>
      <c r="B44" s="62" t="s">
        <v>233</v>
      </c>
      <c r="C44" s="62"/>
      <c r="D44" s="62"/>
      <c r="E44" s="62"/>
      <c r="F44" s="78"/>
      <c r="G44" s="4"/>
      <c r="H44" s="1"/>
      <c r="I44" s="1"/>
      <c r="J44" s="1"/>
    </row>
    <row r="45" spans="1:10" ht="11.25">
      <c r="A45" s="1"/>
      <c r="B45" s="1"/>
      <c r="C45" s="1"/>
      <c r="D45" s="2"/>
      <c r="E45" s="1"/>
      <c r="F45" s="4"/>
      <c r="G45" s="4"/>
      <c r="H45" s="1"/>
      <c r="I45" s="1"/>
      <c r="J45" s="1"/>
    </row>
    <row r="46" ht="11.25">
      <c r="A46" t="s">
        <v>554</v>
      </c>
    </row>
  </sheetData>
  <sheetProtection password="CC0D"/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showGridLines="0" zoomScalePageLayoutView="0" workbookViewId="0" topLeftCell="A1">
      <selection activeCell="L23" sqref="L23"/>
    </sheetView>
  </sheetViews>
  <sheetFormatPr defaultColWidth="13.33203125" defaultRowHeight="11.25"/>
  <cols>
    <col min="1" max="1" width="2.66015625" style="314" customWidth="1"/>
    <col min="2" max="2" width="20.33203125" style="314" customWidth="1"/>
    <col min="3" max="3" width="34.16015625" style="314" customWidth="1"/>
    <col min="4" max="4" width="5.16015625" style="314" hidden="1" customWidth="1"/>
    <col min="5" max="23" width="6.66015625" style="314" customWidth="1"/>
    <col min="24" max="24" width="14.16015625" style="314" customWidth="1"/>
    <col min="25" max="25" width="15.66015625" style="314" customWidth="1"/>
    <col min="26" max="16384" width="13.33203125" style="314" customWidth="1"/>
  </cols>
  <sheetData>
    <row r="1" spans="1:24" ht="11.25">
      <c r="A1" s="353"/>
      <c r="B1" s="354" t="s">
        <v>558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6"/>
    </row>
    <row r="2" spans="1:24" ht="11.25">
      <c r="A2" s="332"/>
      <c r="B2" s="333" t="s">
        <v>559</v>
      </c>
      <c r="C2" s="333"/>
      <c r="D2" s="334"/>
      <c r="E2" s="335" t="s">
        <v>363</v>
      </c>
      <c r="F2" s="335" t="s">
        <v>560</v>
      </c>
      <c r="G2" s="335" t="s">
        <v>561</v>
      </c>
      <c r="H2" s="335" t="s">
        <v>562</v>
      </c>
      <c r="I2" s="335" t="s">
        <v>563</v>
      </c>
      <c r="J2" s="335" t="s">
        <v>564</v>
      </c>
      <c r="K2" s="335" t="s">
        <v>565</v>
      </c>
      <c r="L2" s="335" t="s">
        <v>566</v>
      </c>
      <c r="M2" s="335" t="s">
        <v>221</v>
      </c>
      <c r="N2" s="335" t="s">
        <v>567</v>
      </c>
      <c r="O2" s="335" t="s">
        <v>326</v>
      </c>
      <c r="P2" s="335" t="s">
        <v>568</v>
      </c>
      <c r="Q2" s="335" t="s">
        <v>569</v>
      </c>
      <c r="R2" s="335" t="s">
        <v>352</v>
      </c>
      <c r="S2" s="335" t="s">
        <v>570</v>
      </c>
      <c r="T2" s="335" t="s">
        <v>354</v>
      </c>
      <c r="U2" s="335" t="s">
        <v>571</v>
      </c>
      <c r="V2" s="335" t="s">
        <v>572</v>
      </c>
      <c r="W2" s="335" t="s">
        <v>573</v>
      </c>
      <c r="X2" s="336"/>
    </row>
    <row r="3" spans="1:24" ht="105">
      <c r="A3" s="332"/>
      <c r="B3" s="333" t="s">
        <v>574</v>
      </c>
      <c r="C3" s="333"/>
      <c r="D3" s="333"/>
      <c r="E3" s="337" t="s">
        <v>575</v>
      </c>
      <c r="F3" s="337" t="s">
        <v>576</v>
      </c>
      <c r="G3" s="337" t="s">
        <v>577</v>
      </c>
      <c r="H3" s="337" t="s">
        <v>297</v>
      </c>
      <c r="I3" s="337" t="s">
        <v>578</v>
      </c>
      <c r="J3" s="337" t="s">
        <v>579</v>
      </c>
      <c r="K3" s="337" t="s">
        <v>580</v>
      </c>
      <c r="L3" s="337" t="s">
        <v>581</v>
      </c>
      <c r="M3" s="337" t="s">
        <v>582</v>
      </c>
      <c r="N3" s="337" t="s">
        <v>583</v>
      </c>
      <c r="O3" s="337" t="s">
        <v>584</v>
      </c>
      <c r="P3" s="337" t="s">
        <v>585</v>
      </c>
      <c r="Q3" s="337" t="s">
        <v>586</v>
      </c>
      <c r="R3" s="337" t="s">
        <v>587</v>
      </c>
      <c r="S3" s="337" t="s">
        <v>588</v>
      </c>
      <c r="T3" s="337" t="s">
        <v>589</v>
      </c>
      <c r="U3" s="337" t="s">
        <v>590</v>
      </c>
      <c r="V3" s="337" t="s">
        <v>591</v>
      </c>
      <c r="W3" s="337" t="s">
        <v>592</v>
      </c>
      <c r="X3" s="338"/>
    </row>
    <row r="4" spans="1:24" ht="11.25" customHeight="1">
      <c r="A4" s="339"/>
      <c r="B4" s="340"/>
      <c r="C4" s="340"/>
      <c r="D4" s="317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50"/>
    </row>
    <row r="5" spans="1:24" ht="11.25" customHeight="1">
      <c r="A5" s="339"/>
      <c r="B5" s="341" t="s">
        <v>593</v>
      </c>
      <c r="C5" s="341"/>
      <c r="D5" s="317" t="s">
        <v>594</v>
      </c>
      <c r="E5" s="319">
        <f>(31+30+31+31+28+31+30)/212</f>
        <v>1</v>
      </c>
      <c r="F5" s="319">
        <f>(31+30+31+31+28+31+30)/212</f>
        <v>1</v>
      </c>
      <c r="G5" s="319">
        <f>(31+30+31+31+28+31+30)/212</f>
        <v>1</v>
      </c>
      <c r="H5" s="319">
        <f>(5/7*212-6)/212</f>
        <v>0.6859838274932615</v>
      </c>
      <c r="I5" s="319">
        <f>(5/7*212-6)/212</f>
        <v>0.6859838274932615</v>
      </c>
      <c r="J5" s="319">
        <f>(31+30+31+31+28+31+30)/212</f>
        <v>1</v>
      </c>
      <c r="K5" s="319">
        <f>(5/7*212-6-7*5)/212</f>
        <v>0.5208894878706201</v>
      </c>
      <c r="L5" s="319">
        <f>(5/7*212-6-7*5)/212</f>
        <v>0.5208894878706201</v>
      </c>
      <c r="M5" s="319">
        <f>(5/7*212-6-7*5)/212</f>
        <v>0.5208894878706201</v>
      </c>
      <c r="N5" s="319">
        <f>(5/7*212-6)/212</f>
        <v>0.6859838274932615</v>
      </c>
      <c r="O5" s="319">
        <f>(5/7*212-6-7*5)/212</f>
        <v>0.5208894878706201</v>
      </c>
      <c r="P5" s="319">
        <f>(6/7*212-6)/212</f>
        <v>0.8288409703504043</v>
      </c>
      <c r="Q5" s="319">
        <f>150/212</f>
        <v>0.7075471698113207</v>
      </c>
      <c r="R5" s="319">
        <f>(5/7*212-6)/212</f>
        <v>0.6859838274932615</v>
      </c>
      <c r="S5" s="319">
        <f>(31+30+31+31+28+31+30)/212</f>
        <v>1</v>
      </c>
      <c r="T5" s="319">
        <f>(5/7*212-6)/212</f>
        <v>0.6859838274932615</v>
      </c>
      <c r="U5" s="319">
        <f>(5/7*212-6)/212</f>
        <v>0.6859838274932615</v>
      </c>
      <c r="V5" s="319">
        <f>(5.5/7*212-6)/212</f>
        <v>0.7574123989218328</v>
      </c>
      <c r="W5" s="319">
        <f>(5/7*212-6)/212</f>
        <v>0.6859838274932615</v>
      </c>
      <c r="X5" s="350" t="s">
        <v>595</v>
      </c>
    </row>
    <row r="6" spans="1:24" ht="11.25" customHeight="1">
      <c r="A6" s="339"/>
      <c r="B6" s="341" t="s">
        <v>596</v>
      </c>
      <c r="C6" s="341"/>
      <c r="D6" s="317" t="s">
        <v>597</v>
      </c>
      <c r="E6" s="318">
        <v>15</v>
      </c>
      <c r="F6" s="318">
        <v>15</v>
      </c>
      <c r="G6" s="318">
        <v>18</v>
      </c>
      <c r="H6" s="318">
        <v>10</v>
      </c>
      <c r="I6" s="318">
        <v>10</v>
      </c>
      <c r="J6" s="318">
        <v>24</v>
      </c>
      <c r="K6" s="318">
        <v>10</v>
      </c>
      <c r="L6" s="318">
        <v>6</v>
      </c>
      <c r="M6" s="318">
        <v>10</v>
      </c>
      <c r="N6" s="318">
        <v>10</v>
      </c>
      <c r="O6" s="318">
        <v>12</v>
      </c>
      <c r="P6" s="318">
        <v>12</v>
      </c>
      <c r="Q6" s="318">
        <v>14</v>
      </c>
      <c r="R6" s="318">
        <v>10</v>
      </c>
      <c r="S6" s="318">
        <v>24</v>
      </c>
      <c r="T6" s="318">
        <v>8</v>
      </c>
      <c r="U6" s="318">
        <v>10</v>
      </c>
      <c r="V6" s="318">
        <v>12</v>
      </c>
      <c r="W6" s="318">
        <v>10</v>
      </c>
      <c r="X6" s="350" t="s">
        <v>598</v>
      </c>
    </row>
    <row r="7" spans="1:24" ht="11.25" customHeight="1">
      <c r="A7" s="339"/>
      <c r="B7" s="341" t="s">
        <v>599</v>
      </c>
      <c r="C7" s="341"/>
      <c r="D7" s="317" t="s">
        <v>600</v>
      </c>
      <c r="E7" s="318">
        <v>45</v>
      </c>
      <c r="F7" s="318">
        <v>35</v>
      </c>
      <c r="G7" s="318">
        <v>30</v>
      </c>
      <c r="H7" s="318">
        <f>ROUND(20*H6/8,0)</f>
        <v>25</v>
      </c>
      <c r="I7" s="318">
        <f>ROUND(28*I6/8,0)</f>
        <v>35</v>
      </c>
      <c r="J7" s="318">
        <v>25</v>
      </c>
      <c r="K7" s="318">
        <v>10</v>
      </c>
      <c r="L7" s="318">
        <v>10</v>
      </c>
      <c r="M7" s="318">
        <v>20</v>
      </c>
      <c r="N7" s="318">
        <v>10</v>
      </c>
      <c r="O7" s="318">
        <v>20</v>
      </c>
      <c r="P7" s="318">
        <v>20</v>
      </c>
      <c r="Q7" s="318">
        <v>70</v>
      </c>
      <c r="R7" s="318">
        <v>35</v>
      </c>
      <c r="S7" s="318">
        <v>35</v>
      </c>
      <c r="T7" s="318">
        <v>20</v>
      </c>
      <c r="U7" s="318">
        <v>50</v>
      </c>
      <c r="V7" s="318">
        <v>50</v>
      </c>
      <c r="W7" s="318">
        <v>100</v>
      </c>
      <c r="X7" s="350" t="s">
        <v>601</v>
      </c>
    </row>
    <row r="8" spans="1:24" ht="11.25" customHeight="1">
      <c r="A8" s="339"/>
      <c r="B8" s="341"/>
      <c r="C8" s="341"/>
      <c r="D8" s="317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50"/>
    </row>
    <row r="9" spans="1:24" ht="11.25" customHeight="1">
      <c r="A9" s="339"/>
      <c r="B9" s="341" t="s">
        <v>602</v>
      </c>
      <c r="C9" s="341"/>
      <c r="D9" s="317" t="s">
        <v>603</v>
      </c>
      <c r="E9" s="318">
        <v>20</v>
      </c>
      <c r="F9" s="318">
        <v>20</v>
      </c>
      <c r="G9" s="318">
        <v>22</v>
      </c>
      <c r="H9" s="318">
        <v>20</v>
      </c>
      <c r="I9" s="318">
        <v>20</v>
      </c>
      <c r="J9" s="318">
        <v>20</v>
      </c>
      <c r="K9" s="318">
        <v>20</v>
      </c>
      <c r="L9" s="318">
        <v>20</v>
      </c>
      <c r="M9" s="318">
        <v>20</v>
      </c>
      <c r="N9" s="318">
        <v>20</v>
      </c>
      <c r="O9" s="318">
        <v>18</v>
      </c>
      <c r="P9" s="318">
        <v>22</v>
      </c>
      <c r="Q9" s="318">
        <v>20</v>
      </c>
      <c r="R9" s="318">
        <v>20</v>
      </c>
      <c r="S9" s="318">
        <v>22</v>
      </c>
      <c r="T9" s="318">
        <v>20</v>
      </c>
      <c r="U9" s="318">
        <v>18</v>
      </c>
      <c r="V9" s="318">
        <v>20</v>
      </c>
      <c r="W9" s="318">
        <v>16</v>
      </c>
      <c r="X9" s="350" t="s">
        <v>604</v>
      </c>
    </row>
    <row r="10" spans="1:24" ht="11.25" customHeight="1">
      <c r="A10" s="339"/>
      <c r="B10" s="341" t="s">
        <v>605</v>
      </c>
      <c r="C10" s="341"/>
      <c r="D10" s="317" t="s">
        <v>606</v>
      </c>
      <c r="E10" s="318" t="s">
        <v>265</v>
      </c>
      <c r="F10" s="318" t="s">
        <v>265</v>
      </c>
      <c r="G10" s="318" t="s">
        <v>265</v>
      </c>
      <c r="H10" s="318">
        <v>15</v>
      </c>
      <c r="I10" s="318">
        <v>15</v>
      </c>
      <c r="J10" s="318" t="s">
        <v>265</v>
      </c>
      <c r="K10" s="318">
        <v>15</v>
      </c>
      <c r="L10" s="318">
        <v>15</v>
      </c>
      <c r="M10" s="318">
        <v>15</v>
      </c>
      <c r="N10" s="318">
        <v>15</v>
      </c>
      <c r="O10" s="318">
        <v>10</v>
      </c>
      <c r="P10" s="318">
        <v>15</v>
      </c>
      <c r="Q10" s="318">
        <v>15</v>
      </c>
      <c r="R10" s="318">
        <v>15</v>
      </c>
      <c r="S10" s="318" t="s">
        <v>265</v>
      </c>
      <c r="T10" s="318">
        <v>15</v>
      </c>
      <c r="U10" s="318">
        <v>10</v>
      </c>
      <c r="V10" s="318">
        <v>15</v>
      </c>
      <c r="W10" s="318">
        <v>10</v>
      </c>
      <c r="X10" s="350" t="s">
        <v>604</v>
      </c>
    </row>
    <row r="11" spans="1:24" ht="11.25" customHeight="1">
      <c r="A11" s="339"/>
      <c r="B11" s="341" t="s">
        <v>607</v>
      </c>
      <c r="C11" s="341"/>
      <c r="D11" s="317" t="s">
        <v>608</v>
      </c>
      <c r="E11" s="318">
        <v>12</v>
      </c>
      <c r="F11" s="318">
        <v>12</v>
      </c>
      <c r="G11" s="318">
        <v>15</v>
      </c>
      <c r="H11" s="318">
        <v>12</v>
      </c>
      <c r="I11" s="318">
        <v>12</v>
      </c>
      <c r="J11" s="318">
        <v>12</v>
      </c>
      <c r="K11" s="318">
        <v>12</v>
      </c>
      <c r="L11" s="318">
        <v>12</v>
      </c>
      <c r="M11" s="318">
        <v>12</v>
      </c>
      <c r="N11" s="318">
        <v>12</v>
      </c>
      <c r="O11" s="318">
        <v>12</v>
      </c>
      <c r="P11" s="318">
        <v>12</v>
      </c>
      <c r="Q11" s="318">
        <v>12</v>
      </c>
      <c r="R11" s="318">
        <v>12</v>
      </c>
      <c r="S11" s="318">
        <v>15</v>
      </c>
      <c r="T11" s="318">
        <v>12</v>
      </c>
      <c r="U11" s="318">
        <v>12</v>
      </c>
      <c r="V11" s="318">
        <v>12</v>
      </c>
      <c r="W11" s="318">
        <v>12</v>
      </c>
      <c r="X11" s="350" t="s">
        <v>604</v>
      </c>
    </row>
    <row r="12" spans="1:24" s="320" customFormat="1" ht="11.25" customHeight="1">
      <c r="A12" s="332"/>
      <c r="B12" s="333"/>
      <c r="C12" s="333"/>
      <c r="D12" s="315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51"/>
    </row>
    <row r="13" spans="1:24" ht="11.25" customHeight="1">
      <c r="A13" s="339"/>
      <c r="B13" s="341"/>
      <c r="C13" s="341"/>
      <c r="D13" s="317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50"/>
    </row>
    <row r="14" spans="1:24" ht="11.25" customHeight="1">
      <c r="A14" s="339"/>
      <c r="B14" s="342" t="s">
        <v>609</v>
      </c>
      <c r="C14" s="342"/>
      <c r="D14" s="317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50"/>
    </row>
    <row r="15" spans="1:24" ht="11.25" customHeight="1">
      <c r="A15" s="339"/>
      <c r="B15" s="341" t="s">
        <v>610</v>
      </c>
      <c r="C15" s="341"/>
      <c r="D15" s="317" t="s">
        <v>611</v>
      </c>
      <c r="E15" s="321">
        <v>0.6</v>
      </c>
      <c r="F15" s="321">
        <v>0.6</v>
      </c>
      <c r="G15" s="321">
        <v>0.6</v>
      </c>
      <c r="H15" s="321">
        <v>1</v>
      </c>
      <c r="I15" s="321">
        <v>1</v>
      </c>
      <c r="J15" s="321">
        <v>1</v>
      </c>
      <c r="K15" s="321">
        <v>1</v>
      </c>
      <c r="L15" s="321">
        <v>1</v>
      </c>
      <c r="M15" s="321">
        <v>1</v>
      </c>
      <c r="N15" s="321">
        <v>1</v>
      </c>
      <c r="O15" s="321">
        <f>ROUND(1/O7/5*50,1)</f>
        <v>0.5</v>
      </c>
      <c r="P15" s="321">
        <f>ROUND(1/P7/5*50,1)</f>
        <v>0.5</v>
      </c>
      <c r="Q15" s="321">
        <v>0.6</v>
      </c>
      <c r="R15" s="321">
        <v>1</v>
      </c>
      <c r="S15" s="321">
        <v>0.6</v>
      </c>
      <c r="T15" s="321">
        <v>1</v>
      </c>
      <c r="U15" s="321">
        <v>1</v>
      </c>
      <c r="V15" s="321">
        <v>1</v>
      </c>
      <c r="W15" s="321">
        <v>0.4</v>
      </c>
      <c r="X15" s="350" t="s">
        <v>612</v>
      </c>
    </row>
    <row r="16" spans="1:24" ht="11.25" customHeight="1">
      <c r="A16" s="339"/>
      <c r="B16" s="341" t="s">
        <v>613</v>
      </c>
      <c r="C16" s="341"/>
      <c r="D16" s="317" t="s">
        <v>614</v>
      </c>
      <c r="E16" s="321">
        <v>0.6</v>
      </c>
      <c r="F16" s="321">
        <v>0.6</v>
      </c>
      <c r="G16" s="321">
        <v>0.6</v>
      </c>
      <c r="H16" s="321">
        <v>0.2</v>
      </c>
      <c r="I16" s="321">
        <v>0.2</v>
      </c>
      <c r="J16" s="321">
        <v>0.2</v>
      </c>
      <c r="K16" s="321">
        <v>0.2</v>
      </c>
      <c r="L16" s="321">
        <v>0.2</v>
      </c>
      <c r="M16" s="321">
        <v>0.2</v>
      </c>
      <c r="N16" s="321">
        <v>0.2</v>
      </c>
      <c r="O16" s="321">
        <v>0.1</v>
      </c>
      <c r="P16" s="321">
        <v>0.1</v>
      </c>
      <c r="Q16" s="321">
        <v>0.2</v>
      </c>
      <c r="R16" s="321">
        <v>0.2</v>
      </c>
      <c r="S16" s="321">
        <v>0.6</v>
      </c>
      <c r="T16" s="321">
        <v>0.2</v>
      </c>
      <c r="U16" s="321">
        <v>0.2</v>
      </c>
      <c r="V16" s="321">
        <v>0.2</v>
      </c>
      <c r="W16" s="321">
        <v>0.2</v>
      </c>
      <c r="X16" s="350" t="s">
        <v>612</v>
      </c>
    </row>
    <row r="17" spans="1:24" ht="11.25" customHeight="1">
      <c r="A17" s="339"/>
      <c r="B17" s="341"/>
      <c r="C17" s="341"/>
      <c r="D17" s="317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50"/>
    </row>
    <row r="18" spans="1:24" ht="11.25" customHeight="1">
      <c r="A18" s="339"/>
      <c r="B18" s="342" t="s">
        <v>615</v>
      </c>
      <c r="C18" s="342"/>
      <c r="D18" s="317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50"/>
    </row>
    <row r="19" spans="1:24" ht="11.25" customHeight="1">
      <c r="A19" s="339"/>
      <c r="B19" s="341" t="s">
        <v>616</v>
      </c>
      <c r="C19" s="341"/>
      <c r="D19" s="317" t="s">
        <v>617</v>
      </c>
      <c r="E19" s="321">
        <v>0.5</v>
      </c>
      <c r="F19" s="321">
        <v>0.5</v>
      </c>
      <c r="G19" s="321">
        <v>0.6</v>
      </c>
      <c r="H19" s="321">
        <v>0.8</v>
      </c>
      <c r="I19" s="321">
        <v>0.8</v>
      </c>
      <c r="J19" s="321">
        <v>0.8</v>
      </c>
      <c r="K19" s="321">
        <v>0.8</v>
      </c>
      <c r="L19" s="321">
        <v>0.8</v>
      </c>
      <c r="M19" s="321">
        <v>0.8</v>
      </c>
      <c r="N19" s="321">
        <v>0.8</v>
      </c>
      <c r="O19" s="321">
        <v>0.4</v>
      </c>
      <c r="P19" s="321">
        <v>0.4</v>
      </c>
      <c r="Q19" s="321">
        <v>0.4</v>
      </c>
      <c r="R19" s="321">
        <v>0.8</v>
      </c>
      <c r="S19" s="321">
        <v>0.6</v>
      </c>
      <c r="T19" s="321">
        <v>0.8</v>
      </c>
      <c r="U19" s="321">
        <v>0.8</v>
      </c>
      <c r="V19" s="321">
        <v>0.8</v>
      </c>
      <c r="W19" s="321">
        <v>0.2</v>
      </c>
      <c r="X19" s="350" t="s">
        <v>612</v>
      </c>
    </row>
    <row r="20" spans="1:24" ht="11.25" customHeight="1">
      <c r="A20" s="339"/>
      <c r="B20" s="341" t="s">
        <v>618</v>
      </c>
      <c r="C20" s="341"/>
      <c r="D20" s="317" t="s">
        <v>619</v>
      </c>
      <c r="E20" s="321">
        <v>0.5</v>
      </c>
      <c r="F20" s="321">
        <v>0.5</v>
      </c>
      <c r="G20" s="321">
        <v>0.6</v>
      </c>
      <c r="H20" s="321">
        <v>0</v>
      </c>
      <c r="I20" s="321">
        <v>0</v>
      </c>
      <c r="J20" s="321">
        <v>0</v>
      </c>
      <c r="K20" s="321">
        <v>0</v>
      </c>
      <c r="L20" s="321">
        <v>0</v>
      </c>
      <c r="M20" s="321">
        <v>0</v>
      </c>
      <c r="N20" s="321">
        <v>0</v>
      </c>
      <c r="O20" s="321">
        <v>0</v>
      </c>
      <c r="P20" s="321">
        <v>0</v>
      </c>
      <c r="Q20" s="321">
        <v>0</v>
      </c>
      <c r="R20" s="321">
        <v>0.2</v>
      </c>
      <c r="S20" s="321">
        <v>0.6</v>
      </c>
      <c r="T20" s="321">
        <v>0</v>
      </c>
      <c r="U20" s="321">
        <v>0.2</v>
      </c>
      <c r="V20" s="321">
        <v>0</v>
      </c>
      <c r="W20" s="321">
        <v>0</v>
      </c>
      <c r="X20" s="350" t="s">
        <v>612</v>
      </c>
    </row>
    <row r="21" spans="1:24" ht="11.25" customHeight="1">
      <c r="A21" s="339"/>
      <c r="B21" s="341" t="s">
        <v>620</v>
      </c>
      <c r="C21" s="341"/>
      <c r="D21" s="317" t="s">
        <v>621</v>
      </c>
      <c r="E21" s="321">
        <v>0.2</v>
      </c>
      <c r="F21" s="321">
        <v>0.2</v>
      </c>
      <c r="G21" s="321">
        <v>0.2</v>
      </c>
      <c r="H21" s="321">
        <v>0.2</v>
      </c>
      <c r="I21" s="321">
        <v>0.2</v>
      </c>
      <c r="J21" s="321">
        <v>0.2</v>
      </c>
      <c r="K21" s="321">
        <v>0.2</v>
      </c>
      <c r="L21" s="321">
        <v>0.2</v>
      </c>
      <c r="M21" s="321">
        <v>0.2</v>
      </c>
      <c r="N21" s="321">
        <v>0.2</v>
      </c>
      <c r="O21" s="321">
        <v>0.2</v>
      </c>
      <c r="P21" s="321">
        <v>0.2</v>
      </c>
      <c r="Q21" s="321">
        <v>0.2</v>
      </c>
      <c r="R21" s="321">
        <v>0.2</v>
      </c>
      <c r="S21" s="321">
        <v>0.2</v>
      </c>
      <c r="T21" s="321">
        <v>0.2</v>
      </c>
      <c r="U21" s="321">
        <v>0.2</v>
      </c>
      <c r="V21" s="321">
        <v>0.2</v>
      </c>
      <c r="W21" s="321">
        <v>0.2</v>
      </c>
      <c r="X21" s="350" t="s">
        <v>612</v>
      </c>
    </row>
    <row r="22" spans="1:24" ht="11.25" customHeight="1">
      <c r="A22" s="339"/>
      <c r="B22" s="341" t="s">
        <v>622</v>
      </c>
      <c r="C22" s="341"/>
      <c r="D22" s="317" t="s">
        <v>623</v>
      </c>
      <c r="E22" s="321">
        <v>0.1</v>
      </c>
      <c r="F22" s="321">
        <v>0.1</v>
      </c>
      <c r="G22" s="321">
        <v>0.1</v>
      </c>
      <c r="H22" s="321">
        <v>0.1</v>
      </c>
      <c r="I22" s="321">
        <v>0.1</v>
      </c>
      <c r="J22" s="321">
        <v>0.1</v>
      </c>
      <c r="K22" s="321">
        <v>0.1</v>
      </c>
      <c r="L22" s="321">
        <v>0.1</v>
      </c>
      <c r="M22" s="321">
        <v>0.1</v>
      </c>
      <c r="N22" s="321">
        <v>0.1</v>
      </c>
      <c r="O22" s="321">
        <v>0.1</v>
      </c>
      <c r="P22" s="321">
        <v>0.1</v>
      </c>
      <c r="Q22" s="321">
        <v>0.1</v>
      </c>
      <c r="R22" s="321">
        <v>0.1</v>
      </c>
      <c r="S22" s="321">
        <v>0.1</v>
      </c>
      <c r="T22" s="321">
        <v>0.1</v>
      </c>
      <c r="U22" s="321">
        <v>0.1</v>
      </c>
      <c r="V22" s="321">
        <v>0.1</v>
      </c>
      <c r="W22" s="321">
        <v>0.1</v>
      </c>
      <c r="X22" s="350" t="s">
        <v>612</v>
      </c>
    </row>
    <row r="23" spans="1:24" ht="11.25" customHeight="1">
      <c r="A23" s="332"/>
      <c r="B23" s="333"/>
      <c r="C23" s="333"/>
      <c r="D23" s="315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51"/>
    </row>
    <row r="24" spans="1:24" ht="11.25" customHeight="1">
      <c r="A24" s="339"/>
      <c r="B24" s="341"/>
      <c r="C24" s="341"/>
      <c r="D24" s="317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50"/>
    </row>
    <row r="25" spans="1:24" ht="11.25" customHeight="1">
      <c r="A25" s="339"/>
      <c r="B25" s="342" t="s">
        <v>624</v>
      </c>
      <c r="C25" s="342"/>
      <c r="D25" s="317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50"/>
    </row>
    <row r="26" spans="1:24" ht="11.25" customHeight="1">
      <c r="A26" s="339"/>
      <c r="B26" s="341" t="s">
        <v>625</v>
      </c>
      <c r="C26" s="341" t="s">
        <v>626</v>
      </c>
      <c r="D26" s="317" t="s">
        <v>627</v>
      </c>
      <c r="E26" s="318"/>
      <c r="F26" s="318"/>
      <c r="G26" s="318"/>
      <c r="H26" s="318">
        <v>25</v>
      </c>
      <c r="I26" s="318">
        <v>50</v>
      </c>
      <c r="J26" s="318">
        <v>25</v>
      </c>
      <c r="K26" s="318">
        <v>15</v>
      </c>
      <c r="L26" s="318">
        <v>10</v>
      </c>
      <c r="M26" s="318">
        <v>20</v>
      </c>
      <c r="N26" s="318">
        <v>15</v>
      </c>
      <c r="O26" s="318">
        <v>15</v>
      </c>
      <c r="P26" s="318">
        <v>15</v>
      </c>
      <c r="Q26" s="318">
        <v>25</v>
      </c>
      <c r="R26" s="318">
        <v>50</v>
      </c>
      <c r="S26" s="318">
        <v>40</v>
      </c>
      <c r="T26" s="318">
        <v>200</v>
      </c>
      <c r="U26" s="318">
        <v>50</v>
      </c>
      <c r="V26" s="318">
        <v>50</v>
      </c>
      <c r="W26" s="318">
        <v>10</v>
      </c>
      <c r="X26" s="350" t="s">
        <v>628</v>
      </c>
    </row>
    <row r="27" spans="1:24" ht="11.25" customHeight="1">
      <c r="A27" s="339"/>
      <c r="B27" s="341"/>
      <c r="C27" s="341" t="s">
        <v>629</v>
      </c>
      <c r="D27" s="317"/>
      <c r="E27" s="318">
        <v>1000</v>
      </c>
      <c r="F27" s="318">
        <v>1000</v>
      </c>
      <c r="G27" s="318">
        <v>1000</v>
      </c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50" t="s">
        <v>630</v>
      </c>
    </row>
    <row r="28" spans="1:24" ht="11.25" customHeight="1">
      <c r="A28" s="339"/>
      <c r="B28" s="341" t="s">
        <v>631</v>
      </c>
      <c r="C28" s="341"/>
      <c r="D28" s="317" t="s">
        <v>632</v>
      </c>
      <c r="E28" s="318">
        <v>100</v>
      </c>
      <c r="F28" s="318">
        <v>100</v>
      </c>
      <c r="G28" s="318">
        <v>100</v>
      </c>
      <c r="H28" s="318">
        <v>15</v>
      </c>
      <c r="I28" s="318">
        <v>15</v>
      </c>
      <c r="J28" s="318">
        <v>15</v>
      </c>
      <c r="K28" s="318">
        <v>15</v>
      </c>
      <c r="L28" s="318">
        <v>10</v>
      </c>
      <c r="M28" s="318">
        <v>20</v>
      </c>
      <c r="N28" s="318">
        <v>15</v>
      </c>
      <c r="O28" s="318">
        <v>15</v>
      </c>
      <c r="P28" s="318">
        <v>15</v>
      </c>
      <c r="Q28" s="318">
        <v>15</v>
      </c>
      <c r="R28" s="318">
        <v>50</v>
      </c>
      <c r="S28" s="318">
        <v>100</v>
      </c>
      <c r="T28" s="318">
        <v>20</v>
      </c>
      <c r="U28" s="318">
        <v>50</v>
      </c>
      <c r="V28" s="318">
        <v>5</v>
      </c>
      <c r="W28" s="318">
        <v>0</v>
      </c>
      <c r="X28" s="350" t="s">
        <v>633</v>
      </c>
    </row>
    <row r="29" spans="1:24" ht="11.25" customHeight="1">
      <c r="A29" s="339"/>
      <c r="B29" s="341" t="s">
        <v>634</v>
      </c>
      <c r="C29" s="341"/>
      <c r="D29" s="317" t="s">
        <v>635</v>
      </c>
      <c r="E29" s="323">
        <f>ROUND(700/1.16/(60-12)/365*1000,0)</f>
        <v>34</v>
      </c>
      <c r="F29" s="323">
        <f>ROUND(600/1.16/(60-12)/365*1000,0)</f>
        <v>30</v>
      </c>
      <c r="G29" s="323">
        <f>ROUND(600/1.16/(60-12)/365*1000,0)</f>
        <v>30</v>
      </c>
      <c r="H29" s="323">
        <v>0</v>
      </c>
      <c r="I29" s="323">
        <v>0</v>
      </c>
      <c r="J29" s="323">
        <v>0</v>
      </c>
      <c r="K29" s="323">
        <v>0</v>
      </c>
      <c r="L29" s="323">
        <v>0</v>
      </c>
      <c r="M29" s="323">
        <v>0</v>
      </c>
      <c r="N29" s="323">
        <v>10</v>
      </c>
      <c r="O29" s="323">
        <v>15</v>
      </c>
      <c r="P29" s="323">
        <v>30</v>
      </c>
      <c r="Q29" s="323">
        <v>0</v>
      </c>
      <c r="R29" s="323">
        <v>25</v>
      </c>
      <c r="S29" s="323">
        <v>30</v>
      </c>
      <c r="T29" s="323">
        <v>20</v>
      </c>
      <c r="U29" s="323">
        <v>0</v>
      </c>
      <c r="V29" s="323">
        <v>0</v>
      </c>
      <c r="W29" s="323">
        <v>0</v>
      </c>
      <c r="X29" s="350" t="s">
        <v>633</v>
      </c>
    </row>
    <row r="30" spans="1:24" ht="11.25" customHeight="1">
      <c r="A30" s="339"/>
      <c r="B30" s="341"/>
      <c r="C30" s="341"/>
      <c r="D30" s="317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50"/>
    </row>
    <row r="31" spans="1:24" ht="11.25" customHeight="1">
      <c r="A31" s="339"/>
      <c r="B31" s="341" t="s">
        <v>636</v>
      </c>
      <c r="C31" s="341"/>
      <c r="D31" s="317" t="s">
        <v>637</v>
      </c>
      <c r="E31" s="318">
        <v>80</v>
      </c>
      <c r="F31" s="318">
        <f>E31</f>
        <v>80</v>
      </c>
      <c r="G31" s="318">
        <v>80</v>
      </c>
      <c r="H31" s="318">
        <v>100</v>
      </c>
      <c r="I31" s="318">
        <v>100</v>
      </c>
      <c r="J31" s="318">
        <v>100</v>
      </c>
      <c r="K31" s="318">
        <v>80</v>
      </c>
      <c r="L31" s="318">
        <v>60</v>
      </c>
      <c r="M31" s="318">
        <v>80</v>
      </c>
      <c r="N31" s="318">
        <v>80</v>
      </c>
      <c r="O31" s="318">
        <v>200</v>
      </c>
      <c r="P31" s="318">
        <v>200</v>
      </c>
      <c r="Q31" s="318">
        <v>100</v>
      </c>
      <c r="R31" s="318">
        <v>100</v>
      </c>
      <c r="S31" s="318">
        <v>100</v>
      </c>
      <c r="T31" s="318">
        <v>100</v>
      </c>
      <c r="U31" s="318">
        <v>100</v>
      </c>
      <c r="V31" s="318">
        <v>100</v>
      </c>
      <c r="W31" s="318">
        <v>100</v>
      </c>
      <c r="X31" s="350" t="s">
        <v>638</v>
      </c>
    </row>
    <row r="32" spans="1:24" ht="11.25" customHeight="1">
      <c r="A32" s="339"/>
      <c r="B32" s="341" t="s">
        <v>639</v>
      </c>
      <c r="C32" s="341"/>
      <c r="D32" s="317"/>
      <c r="E32" s="318">
        <v>0.7</v>
      </c>
      <c r="F32" s="318">
        <v>0.7</v>
      </c>
      <c r="G32" s="318">
        <v>0.7</v>
      </c>
      <c r="H32" s="318">
        <v>0.9</v>
      </c>
      <c r="I32" s="318">
        <v>0.9</v>
      </c>
      <c r="J32" s="318">
        <v>0.9</v>
      </c>
      <c r="K32" s="318">
        <v>0.9</v>
      </c>
      <c r="L32" s="318">
        <v>0.9</v>
      </c>
      <c r="M32" s="318">
        <v>0.9</v>
      </c>
      <c r="N32" s="318">
        <v>0.9</v>
      </c>
      <c r="O32" s="318">
        <v>0.9</v>
      </c>
      <c r="P32" s="318">
        <v>0.9</v>
      </c>
      <c r="Q32" s="318">
        <v>0.9</v>
      </c>
      <c r="R32" s="318">
        <v>0.7</v>
      </c>
      <c r="S32" s="318">
        <v>0.7</v>
      </c>
      <c r="T32" s="318">
        <v>0.7</v>
      </c>
      <c r="U32" s="318">
        <v>0.9</v>
      </c>
      <c r="V32" s="318">
        <v>0.9</v>
      </c>
      <c r="W32" s="318">
        <v>0.9</v>
      </c>
      <c r="X32" s="350" t="s">
        <v>595</v>
      </c>
    </row>
    <row r="33" spans="1:24" ht="11.25" customHeight="1">
      <c r="A33" s="339"/>
      <c r="B33" s="341" t="s">
        <v>640</v>
      </c>
      <c r="C33" s="341"/>
      <c r="D33" s="317"/>
      <c r="E33" s="318">
        <v>6</v>
      </c>
      <c r="F33" s="318">
        <v>6</v>
      </c>
      <c r="G33" s="318">
        <v>6</v>
      </c>
      <c r="H33" s="318">
        <v>6</v>
      </c>
      <c r="I33" s="318">
        <v>6</v>
      </c>
      <c r="J33" s="318">
        <v>6</v>
      </c>
      <c r="K33" s="318">
        <v>6</v>
      </c>
      <c r="L33" s="318">
        <v>6</v>
      </c>
      <c r="M33" s="318">
        <v>6</v>
      </c>
      <c r="N33" s="318">
        <v>6</v>
      </c>
      <c r="O33" s="318">
        <v>6</v>
      </c>
      <c r="P33" s="318">
        <v>6</v>
      </c>
      <c r="Q33" s="318">
        <v>6</v>
      </c>
      <c r="R33" s="318">
        <v>3</v>
      </c>
      <c r="S33" s="318">
        <v>6</v>
      </c>
      <c r="T33" s="318">
        <v>3</v>
      </c>
      <c r="U33" s="318">
        <v>3</v>
      </c>
      <c r="V33" s="318">
        <v>6</v>
      </c>
      <c r="W33" s="318">
        <v>6</v>
      </c>
      <c r="X33" s="350" t="s">
        <v>641</v>
      </c>
    </row>
    <row r="34" spans="1:24" ht="11.25" customHeight="1">
      <c r="A34" s="339"/>
      <c r="B34" s="341"/>
      <c r="C34" s="341"/>
      <c r="D34" s="317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50"/>
    </row>
    <row r="35" spans="1:24" ht="11.25" customHeight="1">
      <c r="A35" s="339"/>
      <c r="B35" s="342" t="s">
        <v>642</v>
      </c>
      <c r="C35" s="342"/>
      <c r="D35" s="317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50"/>
    </row>
    <row r="36" spans="1:24" ht="11.25" customHeight="1">
      <c r="A36" s="339"/>
      <c r="B36" s="341" t="s">
        <v>643</v>
      </c>
      <c r="C36" s="341"/>
      <c r="D36" s="317"/>
      <c r="E36" s="324">
        <f aca="true" t="shared" si="0" ref="E36:W36">ROUND(IF(ISNUMBER(E26),E26,(E27/E7))*E32/8760*1000,2)</f>
        <v>1.78</v>
      </c>
      <c r="F36" s="324">
        <f t="shared" si="0"/>
        <v>2.28</v>
      </c>
      <c r="G36" s="324">
        <f t="shared" si="0"/>
        <v>2.66</v>
      </c>
      <c r="H36" s="324">
        <f t="shared" si="0"/>
        <v>2.57</v>
      </c>
      <c r="I36" s="324">
        <f t="shared" si="0"/>
        <v>5.14</v>
      </c>
      <c r="J36" s="324">
        <f t="shared" si="0"/>
        <v>2.57</v>
      </c>
      <c r="K36" s="324">
        <f t="shared" si="0"/>
        <v>1.54</v>
      </c>
      <c r="L36" s="324">
        <f t="shared" si="0"/>
        <v>1.03</v>
      </c>
      <c r="M36" s="324">
        <f t="shared" si="0"/>
        <v>2.05</v>
      </c>
      <c r="N36" s="324">
        <f t="shared" si="0"/>
        <v>1.54</v>
      </c>
      <c r="O36" s="324">
        <f t="shared" si="0"/>
        <v>1.54</v>
      </c>
      <c r="P36" s="324">
        <f t="shared" si="0"/>
        <v>1.54</v>
      </c>
      <c r="Q36" s="324">
        <f t="shared" si="0"/>
        <v>2.57</v>
      </c>
      <c r="R36" s="324">
        <f t="shared" si="0"/>
        <v>4</v>
      </c>
      <c r="S36" s="324">
        <f t="shared" si="0"/>
        <v>3.2</v>
      </c>
      <c r="T36" s="324">
        <f t="shared" si="0"/>
        <v>15.98</v>
      </c>
      <c r="U36" s="324">
        <f t="shared" si="0"/>
        <v>5.14</v>
      </c>
      <c r="V36" s="324">
        <f t="shared" si="0"/>
        <v>5.14</v>
      </c>
      <c r="W36" s="324">
        <f t="shared" si="0"/>
        <v>1.03</v>
      </c>
      <c r="X36" s="350" t="s">
        <v>644</v>
      </c>
    </row>
    <row r="37" spans="1:24" ht="11.25" customHeight="1">
      <c r="A37" s="339"/>
      <c r="B37" s="341" t="s">
        <v>355</v>
      </c>
      <c r="C37" s="341"/>
      <c r="D37" s="317"/>
      <c r="E37" s="324">
        <f aca="true" t="shared" si="1" ref="E37:W37">ROUND(E31/E7*E6/24*E5,2)</f>
        <v>1.11</v>
      </c>
      <c r="F37" s="324">
        <f t="shared" si="1"/>
        <v>1.43</v>
      </c>
      <c r="G37" s="324">
        <f t="shared" si="1"/>
        <v>2</v>
      </c>
      <c r="H37" s="324">
        <f t="shared" si="1"/>
        <v>1.14</v>
      </c>
      <c r="I37" s="324">
        <f t="shared" si="1"/>
        <v>0.82</v>
      </c>
      <c r="J37" s="324">
        <f t="shared" si="1"/>
        <v>4</v>
      </c>
      <c r="K37" s="324">
        <f t="shared" si="1"/>
        <v>1.74</v>
      </c>
      <c r="L37" s="324">
        <f t="shared" si="1"/>
        <v>0.78</v>
      </c>
      <c r="M37" s="324">
        <f t="shared" si="1"/>
        <v>0.87</v>
      </c>
      <c r="N37" s="324">
        <f t="shared" si="1"/>
        <v>2.29</v>
      </c>
      <c r="O37" s="324">
        <f t="shared" si="1"/>
        <v>2.6</v>
      </c>
      <c r="P37" s="324">
        <f t="shared" si="1"/>
        <v>4.14</v>
      </c>
      <c r="Q37" s="324">
        <f t="shared" si="1"/>
        <v>0.59</v>
      </c>
      <c r="R37" s="324">
        <f t="shared" si="1"/>
        <v>0.82</v>
      </c>
      <c r="S37" s="324">
        <f t="shared" si="1"/>
        <v>2.86</v>
      </c>
      <c r="T37" s="324">
        <f t="shared" si="1"/>
        <v>1.14</v>
      </c>
      <c r="U37" s="324">
        <f t="shared" si="1"/>
        <v>0.57</v>
      </c>
      <c r="V37" s="324">
        <f t="shared" si="1"/>
        <v>0.76</v>
      </c>
      <c r="W37" s="324">
        <f t="shared" si="1"/>
        <v>0.29</v>
      </c>
      <c r="X37" s="350" t="s">
        <v>644</v>
      </c>
    </row>
    <row r="38" spans="1:24" ht="11.25" customHeight="1">
      <c r="A38" s="339"/>
      <c r="B38" s="341" t="s">
        <v>645</v>
      </c>
      <c r="C38" s="341"/>
      <c r="D38" s="317"/>
      <c r="E38" s="324">
        <f aca="true" t="shared" si="2" ref="E38:W38">ROUND(-E28*E33*1.16/24/E7,2)</f>
        <v>-0.64</v>
      </c>
      <c r="F38" s="324">
        <f t="shared" si="2"/>
        <v>-0.83</v>
      </c>
      <c r="G38" s="324">
        <f t="shared" si="2"/>
        <v>-0.97</v>
      </c>
      <c r="H38" s="324">
        <f t="shared" si="2"/>
        <v>-0.17</v>
      </c>
      <c r="I38" s="324">
        <f t="shared" si="2"/>
        <v>-0.12</v>
      </c>
      <c r="J38" s="324">
        <f t="shared" si="2"/>
        <v>-0.17</v>
      </c>
      <c r="K38" s="324">
        <f t="shared" si="2"/>
        <v>-0.44</v>
      </c>
      <c r="L38" s="324">
        <f t="shared" si="2"/>
        <v>-0.29</v>
      </c>
      <c r="M38" s="324">
        <f t="shared" si="2"/>
        <v>-0.29</v>
      </c>
      <c r="N38" s="324">
        <f t="shared" si="2"/>
        <v>-0.44</v>
      </c>
      <c r="O38" s="324">
        <f t="shared" si="2"/>
        <v>-0.22</v>
      </c>
      <c r="P38" s="324">
        <f t="shared" si="2"/>
        <v>-0.22</v>
      </c>
      <c r="Q38" s="324">
        <f t="shared" si="2"/>
        <v>-0.06</v>
      </c>
      <c r="R38" s="324">
        <f t="shared" si="2"/>
        <v>-0.21</v>
      </c>
      <c r="S38" s="324">
        <f t="shared" si="2"/>
        <v>-0.83</v>
      </c>
      <c r="T38" s="324">
        <f t="shared" si="2"/>
        <v>-0.15</v>
      </c>
      <c r="U38" s="324">
        <f t="shared" si="2"/>
        <v>-0.15</v>
      </c>
      <c r="V38" s="324">
        <f t="shared" si="2"/>
        <v>-0.03</v>
      </c>
      <c r="W38" s="324">
        <f t="shared" si="2"/>
        <v>0</v>
      </c>
      <c r="X38" s="350" t="s">
        <v>644</v>
      </c>
    </row>
    <row r="39" spans="1:24" ht="11.25" customHeight="1">
      <c r="A39" s="339"/>
      <c r="B39" s="341" t="s">
        <v>646</v>
      </c>
      <c r="C39" s="341"/>
      <c r="D39" s="317"/>
      <c r="E39" s="324">
        <f>ROUND(163/220/24/E7*1000,2)</f>
        <v>0.69</v>
      </c>
      <c r="F39" s="324">
        <f>ROUND(163/220/24/F7*1000,2)</f>
        <v>0.88</v>
      </c>
      <c r="G39" s="324">
        <f>ROUND(163/220/24/G7*1000,2)</f>
        <v>1.03</v>
      </c>
      <c r="H39" s="324">
        <v>0</v>
      </c>
      <c r="I39" s="324">
        <v>0</v>
      </c>
      <c r="J39" s="324">
        <v>0</v>
      </c>
      <c r="K39" s="324">
        <v>0</v>
      </c>
      <c r="L39" s="324">
        <v>0</v>
      </c>
      <c r="M39" s="324">
        <v>0</v>
      </c>
      <c r="N39" s="324">
        <f>ROUND(N29*48*1.16/24/N7*(0.5+0.05),2)</f>
        <v>1.28</v>
      </c>
      <c r="O39" s="324">
        <v>0</v>
      </c>
      <c r="P39" s="324">
        <f>ROUND(P29*48*1.16/24/P7*(0.1+0.05),2)</f>
        <v>0.52</v>
      </c>
      <c r="Q39" s="324">
        <v>0</v>
      </c>
      <c r="R39" s="324">
        <f>ROUND(R29*48*1.16/24/R7*(0.5+0.05),2)</f>
        <v>0.91</v>
      </c>
      <c r="S39" s="324">
        <f>ROUND(S29*48*1.16/24/S7*(0.5+0.05),2)</f>
        <v>1.09</v>
      </c>
      <c r="T39" s="324">
        <v>0</v>
      </c>
      <c r="U39" s="324">
        <v>0</v>
      </c>
      <c r="V39" s="324">
        <v>0</v>
      </c>
      <c r="W39" s="324">
        <v>0</v>
      </c>
      <c r="X39" s="350" t="s">
        <v>644</v>
      </c>
    </row>
    <row r="40" spans="1:24" ht="11.25" customHeight="1">
      <c r="A40" s="339"/>
      <c r="B40" s="341" t="s">
        <v>647</v>
      </c>
      <c r="C40" s="341"/>
      <c r="D40" s="317"/>
      <c r="E40" s="324">
        <f>ROUND(-103/220/24/E7*1000,2)</f>
        <v>-0.43</v>
      </c>
      <c r="F40" s="324">
        <f>ROUND(-103/220/24/F7*1000,2)</f>
        <v>-0.56</v>
      </c>
      <c r="G40" s="324">
        <f>ROUND(-103/220/24/G7*1000,2)</f>
        <v>-0.65</v>
      </c>
      <c r="H40" s="324">
        <v>0</v>
      </c>
      <c r="I40" s="324">
        <v>0</v>
      </c>
      <c r="J40" s="324">
        <v>0</v>
      </c>
      <c r="K40" s="324">
        <v>0</v>
      </c>
      <c r="L40" s="324">
        <v>0</v>
      </c>
      <c r="M40" s="324">
        <v>0</v>
      </c>
      <c r="N40" s="324">
        <v>0</v>
      </c>
      <c r="O40" s="324">
        <v>0</v>
      </c>
      <c r="P40" s="324">
        <v>0</v>
      </c>
      <c r="Q40" s="324">
        <v>0</v>
      </c>
      <c r="R40" s="324">
        <v>0</v>
      </c>
      <c r="S40" s="324">
        <f>-103/220/24/S7*1000</f>
        <v>-0.5573593073593074</v>
      </c>
      <c r="T40" s="324">
        <v>0</v>
      </c>
      <c r="U40" s="324">
        <v>0</v>
      </c>
      <c r="V40" s="324">
        <v>0</v>
      </c>
      <c r="W40" s="324">
        <v>0</v>
      </c>
      <c r="X40" s="350" t="s">
        <v>644</v>
      </c>
    </row>
    <row r="41" spans="1:24" ht="11.25" customHeight="1">
      <c r="A41" s="339"/>
      <c r="B41" s="341"/>
      <c r="C41" s="341"/>
      <c r="D41" s="317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50"/>
    </row>
    <row r="42" spans="1:24" ht="11.25" customHeight="1">
      <c r="A42" s="339"/>
      <c r="B42" s="341" t="s">
        <v>648</v>
      </c>
      <c r="C42" s="341"/>
      <c r="D42" s="317"/>
      <c r="E42" s="321">
        <f aca="true" t="shared" si="3" ref="E42:W42">ROUND(SUM(E36:E40),1)</f>
        <v>2.5</v>
      </c>
      <c r="F42" s="321">
        <f t="shared" si="3"/>
        <v>3.2</v>
      </c>
      <c r="G42" s="321">
        <f t="shared" si="3"/>
        <v>4.1</v>
      </c>
      <c r="H42" s="321">
        <f t="shared" si="3"/>
        <v>3.5</v>
      </c>
      <c r="I42" s="321">
        <f t="shared" si="3"/>
        <v>5.8</v>
      </c>
      <c r="J42" s="321">
        <f t="shared" si="3"/>
        <v>6.4</v>
      </c>
      <c r="K42" s="321">
        <f t="shared" si="3"/>
        <v>2.8</v>
      </c>
      <c r="L42" s="321">
        <f t="shared" si="3"/>
        <v>1.5</v>
      </c>
      <c r="M42" s="321">
        <f t="shared" si="3"/>
        <v>2.6</v>
      </c>
      <c r="N42" s="321">
        <f t="shared" si="3"/>
        <v>4.7</v>
      </c>
      <c r="O42" s="321">
        <f t="shared" si="3"/>
        <v>3.9</v>
      </c>
      <c r="P42" s="321">
        <f t="shared" si="3"/>
        <v>6</v>
      </c>
      <c r="Q42" s="321">
        <f t="shared" si="3"/>
        <v>3.1</v>
      </c>
      <c r="R42" s="321">
        <f t="shared" si="3"/>
        <v>5.5</v>
      </c>
      <c r="S42" s="321">
        <f t="shared" si="3"/>
        <v>5.8</v>
      </c>
      <c r="T42" s="321">
        <f t="shared" si="3"/>
        <v>17</v>
      </c>
      <c r="U42" s="321">
        <f t="shared" si="3"/>
        <v>5.6</v>
      </c>
      <c r="V42" s="321">
        <f t="shared" si="3"/>
        <v>5.9</v>
      </c>
      <c r="W42" s="321">
        <f t="shared" si="3"/>
        <v>1.3</v>
      </c>
      <c r="X42" s="350" t="s">
        <v>644</v>
      </c>
    </row>
    <row r="43" spans="1:24" ht="11.25" customHeight="1">
      <c r="A43" s="339"/>
      <c r="B43" s="341" t="s">
        <v>649</v>
      </c>
      <c r="C43" s="341"/>
      <c r="D43" s="317"/>
      <c r="E43" s="323">
        <f aca="true" t="shared" si="4" ref="E43:W43">E42*230*24/1000</f>
        <v>13.8</v>
      </c>
      <c r="F43" s="323">
        <f t="shared" si="4"/>
        <v>17.664</v>
      </c>
      <c r="G43" s="323">
        <f t="shared" si="4"/>
        <v>22.631999999999998</v>
      </c>
      <c r="H43" s="323">
        <f t="shared" si="4"/>
        <v>19.32</v>
      </c>
      <c r="I43" s="323">
        <f t="shared" si="4"/>
        <v>32.016</v>
      </c>
      <c r="J43" s="323">
        <f t="shared" si="4"/>
        <v>35.328</v>
      </c>
      <c r="K43" s="323">
        <f t="shared" si="4"/>
        <v>15.456</v>
      </c>
      <c r="L43" s="323">
        <f t="shared" si="4"/>
        <v>8.28</v>
      </c>
      <c r="M43" s="323">
        <f t="shared" si="4"/>
        <v>14.352</v>
      </c>
      <c r="N43" s="323">
        <f t="shared" si="4"/>
        <v>25.944</v>
      </c>
      <c r="O43" s="323">
        <f t="shared" si="4"/>
        <v>21.528</v>
      </c>
      <c r="P43" s="323">
        <f t="shared" si="4"/>
        <v>33.12</v>
      </c>
      <c r="Q43" s="323">
        <f t="shared" si="4"/>
        <v>17.112</v>
      </c>
      <c r="R43" s="323">
        <f t="shared" si="4"/>
        <v>30.36</v>
      </c>
      <c r="S43" s="323">
        <f t="shared" si="4"/>
        <v>32.016</v>
      </c>
      <c r="T43" s="323">
        <f t="shared" si="4"/>
        <v>93.84</v>
      </c>
      <c r="U43" s="323">
        <f t="shared" si="4"/>
        <v>30.912</v>
      </c>
      <c r="V43" s="323">
        <f t="shared" si="4"/>
        <v>32.568</v>
      </c>
      <c r="W43" s="323">
        <f t="shared" si="4"/>
        <v>7.176</v>
      </c>
      <c r="X43" s="350" t="s">
        <v>628</v>
      </c>
    </row>
    <row r="44" spans="1:24" ht="11.25" customHeight="1">
      <c r="A44" s="343"/>
      <c r="B44" s="344"/>
      <c r="C44" s="344"/>
      <c r="D44" s="325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52"/>
    </row>
    <row r="45" spans="1:24" ht="11.25" customHeight="1">
      <c r="A45" s="339"/>
      <c r="B45" s="341"/>
      <c r="C45" s="341"/>
      <c r="D45" s="317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50"/>
    </row>
    <row r="46" spans="1:24" ht="11.25" customHeight="1">
      <c r="A46" s="339"/>
      <c r="B46" s="345" t="s">
        <v>650</v>
      </c>
      <c r="C46" s="346"/>
      <c r="D46" s="317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50"/>
    </row>
    <row r="47" spans="1:24" ht="11.25" customHeight="1">
      <c r="A47" s="339"/>
      <c r="B47" s="341" t="s">
        <v>651</v>
      </c>
      <c r="C47" s="346"/>
      <c r="D47" s="317"/>
      <c r="E47" s="318" t="s">
        <v>221</v>
      </c>
      <c r="F47" s="318" t="s">
        <v>223</v>
      </c>
      <c r="G47" s="318" t="s">
        <v>223</v>
      </c>
      <c r="H47" s="318" t="s">
        <v>225</v>
      </c>
      <c r="I47" s="318" t="s">
        <v>225</v>
      </c>
      <c r="J47" s="318" t="s">
        <v>225</v>
      </c>
      <c r="K47" s="318" t="s">
        <v>225</v>
      </c>
      <c r="L47" s="318" t="s">
        <v>225</v>
      </c>
      <c r="M47" s="318" t="s">
        <v>225</v>
      </c>
      <c r="N47" s="318" t="s">
        <v>225</v>
      </c>
      <c r="O47" s="318" t="s">
        <v>228</v>
      </c>
      <c r="P47" s="318" t="s">
        <v>231</v>
      </c>
      <c r="Q47" s="318" t="s">
        <v>231</v>
      </c>
      <c r="R47" s="318" t="s">
        <v>231</v>
      </c>
      <c r="S47" s="318" t="s">
        <v>231</v>
      </c>
      <c r="T47" s="318" t="s">
        <v>225</v>
      </c>
      <c r="U47" s="318" t="s">
        <v>225</v>
      </c>
      <c r="V47" s="318" t="s">
        <v>225</v>
      </c>
      <c r="W47" s="318" t="s">
        <v>228</v>
      </c>
      <c r="X47" s="350"/>
    </row>
    <row r="48" spans="1:24" ht="11.25" customHeight="1">
      <c r="A48" s="339"/>
      <c r="B48" s="341" t="s">
        <v>270</v>
      </c>
      <c r="C48" s="341"/>
      <c r="D48" s="317"/>
      <c r="E48" s="318">
        <v>85</v>
      </c>
      <c r="F48" s="318">
        <v>75</v>
      </c>
      <c r="G48" s="318">
        <v>75</v>
      </c>
      <c r="H48" s="318">
        <v>75</v>
      </c>
      <c r="I48" s="318">
        <v>75</v>
      </c>
      <c r="J48" s="318">
        <v>75</v>
      </c>
      <c r="K48" s="318">
        <v>75</v>
      </c>
      <c r="L48" s="318">
        <v>75</v>
      </c>
      <c r="M48" s="318">
        <v>75</v>
      </c>
      <c r="N48" s="318">
        <v>75</v>
      </c>
      <c r="O48" s="318">
        <v>60</v>
      </c>
      <c r="P48" s="318">
        <v>85</v>
      </c>
      <c r="Q48" s="318">
        <v>85</v>
      </c>
      <c r="R48" s="318">
        <v>85</v>
      </c>
      <c r="S48" s="318">
        <v>85</v>
      </c>
      <c r="T48" s="318">
        <v>75</v>
      </c>
      <c r="U48" s="318">
        <v>75</v>
      </c>
      <c r="V48" s="318">
        <v>75</v>
      </c>
      <c r="W48" s="318">
        <v>60</v>
      </c>
      <c r="X48" s="350" t="s">
        <v>628</v>
      </c>
    </row>
    <row r="49" spans="1:24" ht="11.25" customHeight="1">
      <c r="A49" s="339"/>
      <c r="B49" s="341" t="s">
        <v>218</v>
      </c>
      <c r="C49" s="341"/>
      <c r="D49" s="317"/>
      <c r="E49" s="318">
        <v>70</v>
      </c>
      <c r="F49" s="318">
        <v>55</v>
      </c>
      <c r="G49" s="318">
        <v>55</v>
      </c>
      <c r="H49" s="318">
        <v>55</v>
      </c>
      <c r="I49" s="318">
        <v>55</v>
      </c>
      <c r="J49" s="318">
        <v>55</v>
      </c>
      <c r="K49" s="318">
        <v>55</v>
      </c>
      <c r="L49" s="318">
        <v>55</v>
      </c>
      <c r="M49" s="318">
        <v>55</v>
      </c>
      <c r="N49" s="318">
        <v>55</v>
      </c>
      <c r="O49" s="318">
        <v>45</v>
      </c>
      <c r="P49" s="318">
        <v>70</v>
      </c>
      <c r="Q49" s="318">
        <v>70</v>
      </c>
      <c r="R49" s="318">
        <v>70</v>
      </c>
      <c r="S49" s="318">
        <v>70</v>
      </c>
      <c r="T49" s="318">
        <v>55</v>
      </c>
      <c r="U49" s="318">
        <v>55</v>
      </c>
      <c r="V49" s="318">
        <v>55</v>
      </c>
      <c r="W49" s="318">
        <v>45</v>
      </c>
      <c r="X49" s="350" t="s">
        <v>628</v>
      </c>
    </row>
    <row r="50" spans="1:24" ht="11.25" customHeight="1">
      <c r="A50" s="343"/>
      <c r="B50" s="344"/>
      <c r="C50" s="344"/>
      <c r="D50" s="325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52"/>
    </row>
    <row r="51" spans="1:24" ht="11.25" customHeight="1">
      <c r="A51" s="347"/>
      <c r="B51" s="348" t="s">
        <v>652</v>
      </c>
      <c r="C51" s="34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9"/>
      <c r="X51" s="348"/>
    </row>
    <row r="52" spans="1:24" ht="11.25">
      <c r="A52" s="349"/>
      <c r="B52" s="341"/>
      <c r="C52" s="341"/>
      <c r="D52" s="317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41"/>
    </row>
    <row r="53" spans="1:24" ht="11.25">
      <c r="A53" s="349"/>
      <c r="B53" s="341"/>
      <c r="C53" s="341"/>
      <c r="D53" s="317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41"/>
    </row>
    <row r="54" spans="1:24" ht="11.25">
      <c r="A54" s="349"/>
      <c r="B54" s="342" t="s">
        <v>609</v>
      </c>
      <c r="C54" s="341"/>
      <c r="D54" s="317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41"/>
    </row>
    <row r="55" spans="1:24" ht="11.25">
      <c r="A55" s="349"/>
      <c r="B55" s="341" t="s">
        <v>653</v>
      </c>
      <c r="C55" s="341"/>
      <c r="D55" s="317"/>
      <c r="E55" s="331">
        <f aca="true" t="shared" si="5" ref="E55:W55">E$5*(E$6/24*E$15+(1-E$6/24)*E$16)+(1-E$5)*E$16</f>
        <v>0.6</v>
      </c>
      <c r="F55" s="331">
        <f t="shared" si="5"/>
        <v>0.6</v>
      </c>
      <c r="G55" s="331">
        <f t="shared" si="5"/>
        <v>0.6</v>
      </c>
      <c r="H55" s="331">
        <f t="shared" si="5"/>
        <v>0.42866127583108715</v>
      </c>
      <c r="I55" s="331">
        <f t="shared" si="5"/>
        <v>0.42866127583108715</v>
      </c>
      <c r="J55" s="331">
        <f t="shared" si="5"/>
        <v>1</v>
      </c>
      <c r="K55" s="331">
        <f t="shared" si="5"/>
        <v>0.3736298292902067</v>
      </c>
      <c r="L55" s="331">
        <f t="shared" si="5"/>
        <v>0.30417789757412406</v>
      </c>
      <c r="M55" s="331">
        <f t="shared" si="5"/>
        <v>0.3736298292902067</v>
      </c>
      <c r="N55" s="331">
        <f t="shared" si="5"/>
        <v>0.42866127583108715</v>
      </c>
      <c r="O55" s="331">
        <f t="shared" si="5"/>
        <v>0.20417789757412402</v>
      </c>
      <c r="P55" s="331">
        <f t="shared" si="5"/>
        <v>0.26576819407008084</v>
      </c>
      <c r="Q55" s="331">
        <f t="shared" si="5"/>
        <v>0.3650943396226415</v>
      </c>
      <c r="R55" s="331">
        <f t="shared" si="5"/>
        <v>0.42866127583108715</v>
      </c>
      <c r="S55" s="331">
        <f t="shared" si="5"/>
        <v>0.6</v>
      </c>
      <c r="T55" s="331">
        <f t="shared" si="5"/>
        <v>0.3829290206648698</v>
      </c>
      <c r="U55" s="331">
        <f t="shared" si="5"/>
        <v>0.42866127583108715</v>
      </c>
      <c r="V55" s="331">
        <f t="shared" si="5"/>
        <v>0.5029649595687331</v>
      </c>
      <c r="W55" s="331">
        <f t="shared" si="5"/>
        <v>0.2571653189577718</v>
      </c>
      <c r="X55" s="341" t="s">
        <v>612</v>
      </c>
    </row>
    <row r="56" spans="1:24" ht="11.25">
      <c r="A56" s="349"/>
      <c r="B56" s="347"/>
      <c r="C56" s="341"/>
      <c r="D56" s="317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41"/>
    </row>
    <row r="57" spans="1:24" ht="11.25">
      <c r="A57" s="349"/>
      <c r="B57" s="342" t="s">
        <v>615</v>
      </c>
      <c r="C57" s="341"/>
      <c r="D57" s="317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41"/>
    </row>
    <row r="58" spans="1:24" ht="11.25">
      <c r="A58" s="349"/>
      <c r="B58" s="341" t="s">
        <v>654</v>
      </c>
      <c r="C58" s="341"/>
      <c r="D58" s="317"/>
      <c r="E58" s="331">
        <f aca="true" t="shared" si="6" ref="E58:W58">E$5*(E$6/24*E$19+(1-E$6/24)*E$20)+(1-E$5)*E$20</f>
        <v>0.5</v>
      </c>
      <c r="F58" s="331">
        <f t="shared" si="6"/>
        <v>0.5</v>
      </c>
      <c r="G58" s="331">
        <f t="shared" si="6"/>
        <v>0.6</v>
      </c>
      <c r="H58" s="331">
        <f t="shared" si="6"/>
        <v>0.2286612758310872</v>
      </c>
      <c r="I58" s="331">
        <f t="shared" si="6"/>
        <v>0.2286612758310872</v>
      </c>
      <c r="J58" s="331">
        <f t="shared" si="6"/>
        <v>0.8</v>
      </c>
      <c r="K58" s="331">
        <f t="shared" si="6"/>
        <v>0.1736298292902067</v>
      </c>
      <c r="L58" s="331">
        <f t="shared" si="6"/>
        <v>0.10417789757412402</v>
      </c>
      <c r="M58" s="331">
        <f t="shared" si="6"/>
        <v>0.1736298292902067</v>
      </c>
      <c r="N58" s="331">
        <f t="shared" si="6"/>
        <v>0.2286612758310872</v>
      </c>
      <c r="O58" s="331">
        <f t="shared" si="6"/>
        <v>0.10417789757412402</v>
      </c>
      <c r="P58" s="331">
        <f t="shared" si="6"/>
        <v>0.16576819407008087</v>
      </c>
      <c r="Q58" s="331">
        <f t="shared" si="6"/>
        <v>0.16509433962264153</v>
      </c>
      <c r="R58" s="331">
        <f t="shared" si="6"/>
        <v>0.3714959568733154</v>
      </c>
      <c r="S58" s="331">
        <f t="shared" si="6"/>
        <v>0.6</v>
      </c>
      <c r="T58" s="331">
        <f t="shared" si="6"/>
        <v>0.1829290206648697</v>
      </c>
      <c r="U58" s="331">
        <f t="shared" si="6"/>
        <v>0.3714959568733154</v>
      </c>
      <c r="V58" s="331">
        <f t="shared" si="6"/>
        <v>0.30296495956873315</v>
      </c>
      <c r="W58" s="331">
        <f t="shared" si="6"/>
        <v>0.0571653189577718</v>
      </c>
      <c r="X58" s="341" t="s">
        <v>612</v>
      </c>
    </row>
    <row r="59" spans="1:24" ht="11.25">
      <c r="A59" s="320"/>
      <c r="C59" s="317"/>
      <c r="D59" s="317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17"/>
    </row>
  </sheetData>
  <sheetProtection/>
  <printOptions/>
  <pageMargins left="0.65" right="0.74" top="0.87" bottom="0.48" header="0.511811023" footer="0.3"/>
  <pageSetup fitToHeight="1" fitToWidth="1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45" sqref="A45:E51"/>
    </sheetView>
  </sheetViews>
  <sheetFormatPr defaultColWidth="12" defaultRowHeight="11.25"/>
  <cols>
    <col min="1" max="1" width="3.83203125" style="0" customWidth="1"/>
    <col min="2" max="2" width="19.33203125" style="0" customWidth="1"/>
    <col min="3" max="3" width="9.83203125" style="0" customWidth="1"/>
    <col min="4" max="4" width="9.83203125" style="3" customWidth="1"/>
    <col min="5" max="5" width="9.83203125" style="0" customWidth="1"/>
    <col min="6" max="7" width="9.83203125" style="5" customWidth="1"/>
    <col min="8" max="29" width="9.83203125" style="0" customWidth="1"/>
  </cols>
  <sheetData>
    <row r="1" spans="1:7" s="1" customFormat="1" ht="11.25">
      <c r="A1" s="18" t="s">
        <v>399</v>
      </c>
      <c r="B1" s="19" t="s">
        <v>234</v>
      </c>
      <c r="C1" s="19"/>
      <c r="D1" s="95"/>
      <c r="F1" s="4"/>
      <c r="G1" s="4"/>
    </row>
    <row r="2" spans="1:7" s="1" customFormat="1" ht="11.25">
      <c r="A2" s="56"/>
      <c r="B2" s="57" t="s">
        <v>235</v>
      </c>
      <c r="C2" s="57"/>
      <c r="D2" s="77"/>
      <c r="F2" s="4"/>
      <c r="G2" s="4"/>
    </row>
    <row r="3" spans="1:7" s="1" customFormat="1" ht="11.25">
      <c r="A3" s="56"/>
      <c r="B3" s="57" t="s">
        <v>236</v>
      </c>
      <c r="C3" s="6">
        <v>600</v>
      </c>
      <c r="D3" s="77" t="s">
        <v>237</v>
      </c>
      <c r="F3" s="4"/>
      <c r="G3" s="4"/>
    </row>
    <row r="4" spans="1:7" s="1" customFormat="1" ht="12" thickBot="1">
      <c r="A4" s="61"/>
      <c r="B4" s="62" t="s">
        <v>238</v>
      </c>
      <c r="C4" s="47">
        <v>50</v>
      </c>
      <c r="D4" s="78" t="s">
        <v>237</v>
      </c>
      <c r="F4" s="4"/>
      <c r="G4" s="4"/>
    </row>
    <row r="5" ht="12" thickBot="1"/>
    <row r="6" spans="1:10" s="1" customFormat="1" ht="11.25">
      <c r="A6" s="18" t="s">
        <v>400</v>
      </c>
      <c r="B6" s="89" t="s">
        <v>723</v>
      </c>
      <c r="C6" s="19"/>
      <c r="D6" s="75"/>
      <c r="E6" s="75" t="s">
        <v>239</v>
      </c>
      <c r="F6" s="75"/>
      <c r="G6" s="75"/>
      <c r="H6" s="75"/>
      <c r="I6" s="75"/>
      <c r="J6" s="76"/>
    </row>
    <row r="7" spans="1:10" s="1" customFormat="1" ht="11.25">
      <c r="A7" s="56"/>
      <c r="B7" s="57" t="s">
        <v>240</v>
      </c>
      <c r="C7" s="57" t="s">
        <v>241</v>
      </c>
      <c r="D7" s="152">
        <v>15</v>
      </c>
      <c r="E7" s="152">
        <v>20</v>
      </c>
      <c r="F7" s="152">
        <v>25</v>
      </c>
      <c r="G7" s="152">
        <v>32</v>
      </c>
      <c r="H7" s="152">
        <v>40</v>
      </c>
      <c r="I7" s="152">
        <v>50</v>
      </c>
      <c r="J7" s="153">
        <v>100</v>
      </c>
    </row>
    <row r="8" spans="1:10" s="1" customFormat="1" ht="11.25">
      <c r="A8" s="56"/>
      <c r="B8" s="92"/>
      <c r="C8" s="92" t="s">
        <v>242</v>
      </c>
      <c r="D8" s="152" t="s">
        <v>243</v>
      </c>
      <c r="E8" s="152" t="s">
        <v>244</v>
      </c>
      <c r="F8" s="152" t="s">
        <v>245</v>
      </c>
      <c r="G8" s="152" t="s">
        <v>246</v>
      </c>
      <c r="H8" s="152" t="s">
        <v>247</v>
      </c>
      <c r="I8" s="152" t="s">
        <v>248</v>
      </c>
      <c r="J8" s="153" t="s">
        <v>249</v>
      </c>
    </row>
    <row r="9" spans="1:10" s="1" customFormat="1" ht="11.25">
      <c r="A9" s="56"/>
      <c r="B9" s="121" t="s">
        <v>724</v>
      </c>
      <c r="C9" s="57"/>
      <c r="D9" s="6">
        <v>20</v>
      </c>
      <c r="E9" s="6">
        <v>20</v>
      </c>
      <c r="F9" s="6">
        <v>30</v>
      </c>
      <c r="G9" s="6">
        <v>30</v>
      </c>
      <c r="H9" s="6">
        <v>40</v>
      </c>
      <c r="I9" s="6">
        <v>50</v>
      </c>
      <c r="J9" s="34">
        <v>100</v>
      </c>
    </row>
    <row r="10" spans="1:10" s="1" customFormat="1" ht="11.25">
      <c r="A10" s="56"/>
      <c r="B10" s="154" t="s">
        <v>443</v>
      </c>
      <c r="C10" s="92" t="s">
        <v>42</v>
      </c>
      <c r="D10" s="64">
        <v>0.18</v>
      </c>
      <c r="E10" s="64">
        <v>0.207</v>
      </c>
      <c r="F10" s="64">
        <v>0.194</v>
      </c>
      <c r="G10" s="64">
        <v>0.224</v>
      </c>
      <c r="H10" s="64">
        <v>0.208</v>
      </c>
      <c r="I10" s="64">
        <v>0.211</v>
      </c>
      <c r="J10" s="69">
        <v>0.21</v>
      </c>
    </row>
    <row r="11" spans="1:10" s="1" customFormat="1" ht="11.25">
      <c r="A11" s="56"/>
      <c r="B11" s="57" t="s">
        <v>250</v>
      </c>
      <c r="C11" s="57"/>
      <c r="D11" s="6">
        <v>40</v>
      </c>
      <c r="E11" s="6">
        <v>40</v>
      </c>
      <c r="F11" s="6">
        <v>50</v>
      </c>
      <c r="G11" s="6">
        <v>50</v>
      </c>
      <c r="H11" s="6">
        <v>60</v>
      </c>
      <c r="I11" s="6">
        <v>60</v>
      </c>
      <c r="J11" s="34">
        <v>100</v>
      </c>
    </row>
    <row r="12" spans="1:10" s="1" customFormat="1" ht="12" thickBot="1">
      <c r="A12" s="61"/>
      <c r="B12" s="125" t="s">
        <v>443</v>
      </c>
      <c r="C12" s="62" t="s">
        <v>42</v>
      </c>
      <c r="D12" s="71">
        <v>0.132</v>
      </c>
      <c r="E12" s="71">
        <v>0.149</v>
      </c>
      <c r="F12" s="71">
        <v>0.151</v>
      </c>
      <c r="G12" s="71">
        <v>0.171</v>
      </c>
      <c r="H12" s="71">
        <v>0.168</v>
      </c>
      <c r="I12" s="71">
        <v>0.191</v>
      </c>
      <c r="J12" s="72">
        <v>0.21</v>
      </c>
    </row>
    <row r="13" spans="4:7" s="1" customFormat="1" ht="12" thickBot="1">
      <c r="D13" s="2"/>
      <c r="F13" s="4"/>
      <c r="G13" s="4"/>
    </row>
    <row r="14" spans="1:7" s="1" customFormat="1" ht="11.25">
      <c r="A14" s="18" t="s">
        <v>401</v>
      </c>
      <c r="B14" s="89" t="s">
        <v>444</v>
      </c>
      <c r="C14" s="19"/>
      <c r="D14" s="95"/>
      <c r="F14" s="4"/>
      <c r="G14" s="4"/>
    </row>
    <row r="15" spans="1:7" s="1" customFormat="1" ht="11.25">
      <c r="A15" s="56"/>
      <c r="B15" s="121" t="s">
        <v>445</v>
      </c>
      <c r="C15" s="155">
        <v>0.58</v>
      </c>
      <c r="D15" s="126" t="s">
        <v>392</v>
      </c>
      <c r="F15" s="4"/>
      <c r="G15" s="4"/>
    </row>
    <row r="16" spans="1:7" s="1" customFormat="1" ht="12" thickBot="1">
      <c r="A16" s="61"/>
      <c r="B16" s="125" t="s">
        <v>446</v>
      </c>
      <c r="C16" s="156">
        <v>0.48</v>
      </c>
      <c r="D16" s="127" t="s">
        <v>392</v>
      </c>
      <c r="F16" s="4"/>
      <c r="G16" s="4"/>
    </row>
    <row r="17" spans="4:7" s="1" customFormat="1" ht="12" thickBot="1">
      <c r="D17" s="2"/>
      <c r="F17" s="4"/>
      <c r="G17" s="4"/>
    </row>
    <row r="18" spans="1:10" s="1" customFormat="1" ht="11.25">
      <c r="A18" s="18" t="s">
        <v>402</v>
      </c>
      <c r="B18" s="19" t="s">
        <v>251</v>
      </c>
      <c r="C18" s="19"/>
      <c r="D18" s="51" t="s">
        <v>252</v>
      </c>
      <c r="E18" s="96" t="s">
        <v>253</v>
      </c>
      <c r="F18" s="97">
        <v>1978</v>
      </c>
      <c r="G18" s="98" t="s">
        <v>254</v>
      </c>
      <c r="H18" s="97"/>
      <c r="I18" s="98" t="s">
        <v>255</v>
      </c>
      <c r="J18" s="52"/>
    </row>
    <row r="19" spans="1:10" s="1" customFormat="1" ht="11.25">
      <c r="A19" s="53"/>
      <c r="B19" s="54" t="s">
        <v>256</v>
      </c>
      <c r="C19" s="54"/>
      <c r="D19" s="58" t="s">
        <v>257</v>
      </c>
      <c r="E19" s="93" t="s">
        <v>258</v>
      </c>
      <c r="F19" s="58" t="s">
        <v>259</v>
      </c>
      <c r="G19" s="93" t="s">
        <v>258</v>
      </c>
      <c r="H19" s="58" t="s">
        <v>259</v>
      </c>
      <c r="I19" s="93" t="s">
        <v>258</v>
      </c>
      <c r="J19" s="59" t="s">
        <v>259</v>
      </c>
    </row>
    <row r="20" spans="1:10" s="1" customFormat="1" ht="11.25">
      <c r="A20" s="56"/>
      <c r="B20" s="57" t="s">
        <v>260</v>
      </c>
      <c r="C20" s="57"/>
      <c r="D20" s="8" t="s">
        <v>261</v>
      </c>
      <c r="E20" s="94">
        <v>0.04</v>
      </c>
      <c r="F20" s="94">
        <v>0.05</v>
      </c>
      <c r="G20" s="94">
        <v>0.02</v>
      </c>
      <c r="H20" s="94">
        <v>0.03</v>
      </c>
      <c r="I20" s="94">
        <v>0.015</v>
      </c>
      <c r="J20" s="99">
        <v>0.02</v>
      </c>
    </row>
    <row r="21" spans="1:10" s="1" customFormat="1" ht="11.25">
      <c r="A21" s="56"/>
      <c r="B21" s="57" t="s">
        <v>262</v>
      </c>
      <c r="C21" s="57"/>
      <c r="D21" s="8" t="s">
        <v>263</v>
      </c>
      <c r="E21" s="94">
        <v>0.03</v>
      </c>
      <c r="F21" s="94">
        <v>0.04</v>
      </c>
      <c r="G21" s="94">
        <v>0.015</v>
      </c>
      <c r="H21" s="94">
        <v>0.025</v>
      </c>
      <c r="I21" s="94">
        <v>0.01</v>
      </c>
      <c r="J21" s="99">
        <v>0.013</v>
      </c>
    </row>
    <row r="22" spans="1:10" s="1" customFormat="1" ht="11.25">
      <c r="A22" s="56"/>
      <c r="B22" s="121" t="s">
        <v>442</v>
      </c>
      <c r="C22" s="57"/>
      <c r="D22" s="8" t="s">
        <v>264</v>
      </c>
      <c r="E22" s="94">
        <v>0.02</v>
      </c>
      <c r="F22" s="94" t="s">
        <v>265</v>
      </c>
      <c r="G22" s="94">
        <v>0.01</v>
      </c>
      <c r="H22" s="94" t="s">
        <v>265</v>
      </c>
      <c r="I22" s="94" t="s">
        <v>265</v>
      </c>
      <c r="J22" s="99" t="s">
        <v>265</v>
      </c>
    </row>
    <row r="23" spans="1:10" s="1" customFormat="1" ht="11.25">
      <c r="A23" s="56"/>
      <c r="B23" s="57"/>
      <c r="C23" s="57"/>
      <c r="D23" s="8" t="s">
        <v>266</v>
      </c>
      <c r="E23" s="94">
        <v>0.014</v>
      </c>
      <c r="F23" s="94">
        <v>0.019</v>
      </c>
      <c r="G23" s="94">
        <v>0.01</v>
      </c>
      <c r="H23" s="94" t="s">
        <v>265</v>
      </c>
      <c r="I23" s="94" t="s">
        <v>265</v>
      </c>
      <c r="J23" s="99" t="s">
        <v>265</v>
      </c>
    </row>
    <row r="24" spans="1:10" ht="11.25">
      <c r="A24" s="56"/>
      <c r="B24" s="57" t="s">
        <v>267</v>
      </c>
      <c r="C24" s="57"/>
      <c r="D24" s="57"/>
      <c r="E24" s="57"/>
      <c r="F24" s="57"/>
      <c r="G24" s="57"/>
      <c r="H24" s="57"/>
      <c r="I24" s="57"/>
      <c r="J24" s="77"/>
    </row>
    <row r="25" spans="1:10" ht="12" thickBot="1">
      <c r="A25" s="61"/>
      <c r="B25" s="62" t="s">
        <v>268</v>
      </c>
      <c r="C25" s="62"/>
      <c r="D25" s="62"/>
      <c r="E25" s="62"/>
      <c r="F25" s="62"/>
      <c r="G25" s="62"/>
      <c r="H25" s="62"/>
      <c r="I25" s="62"/>
      <c r="J25" s="78"/>
    </row>
    <row r="26" ht="12" thickBot="1"/>
    <row r="27" spans="1:8" ht="11.25">
      <c r="A27" s="18" t="s">
        <v>403</v>
      </c>
      <c r="B27" s="19" t="s">
        <v>269</v>
      </c>
      <c r="C27" s="19"/>
      <c r="D27" s="19"/>
      <c r="E27" s="19"/>
      <c r="F27" s="19"/>
      <c r="G27" s="51" t="s">
        <v>270</v>
      </c>
      <c r="H27" s="52" t="s">
        <v>218</v>
      </c>
    </row>
    <row r="28" spans="1:8" ht="11.25">
      <c r="A28" s="56"/>
      <c r="B28" s="57" t="s">
        <v>271</v>
      </c>
      <c r="C28" s="57"/>
      <c r="D28" s="57"/>
      <c r="E28" s="57"/>
      <c r="F28" s="57"/>
      <c r="G28" s="16">
        <v>0.85</v>
      </c>
      <c r="H28" s="73">
        <v>0.9</v>
      </c>
    </row>
    <row r="29" spans="1:8" ht="11.25">
      <c r="A29" s="56"/>
      <c r="B29" s="57" t="s">
        <v>272</v>
      </c>
      <c r="C29" s="57"/>
      <c r="D29" s="57"/>
      <c r="E29" s="57"/>
      <c r="F29" s="57"/>
      <c r="G29" s="16">
        <v>0.8</v>
      </c>
      <c r="H29" s="73">
        <v>0.9</v>
      </c>
    </row>
    <row r="30" spans="1:8" ht="12" thickBot="1">
      <c r="A30" s="61"/>
      <c r="B30" s="62" t="s">
        <v>273</v>
      </c>
      <c r="C30" s="62"/>
      <c r="D30" s="62"/>
      <c r="E30" s="62"/>
      <c r="F30" s="62"/>
      <c r="G30" s="100">
        <v>0.75</v>
      </c>
      <c r="H30" s="74">
        <v>0.85</v>
      </c>
    </row>
    <row r="32" ht="11.25">
      <c r="A32" t="s">
        <v>554</v>
      </c>
    </row>
    <row r="34" spans="1:7" ht="11.25">
      <c r="A34" s="374"/>
      <c r="B34" s="374"/>
      <c r="C34" s="375"/>
      <c r="D34" s="376"/>
      <c r="E34" s="377"/>
      <c r="F34" s="382"/>
      <c r="G34" s="379"/>
    </row>
    <row r="35" spans="1:7" ht="11.25">
      <c r="A35" s="146"/>
      <c r="B35" s="372"/>
      <c r="C35" s="146"/>
      <c r="D35" s="381"/>
      <c r="E35" s="377"/>
      <c r="F35" s="382"/>
      <c r="G35" s="379"/>
    </row>
    <row r="36" spans="1:7" ht="11.25">
      <c r="A36" s="146"/>
      <c r="B36" s="145"/>
      <c r="C36" s="146"/>
      <c r="D36" s="384"/>
      <c r="E36" s="377"/>
      <c r="F36" s="382"/>
      <c r="G36" s="379"/>
    </row>
    <row r="37" spans="1:7" ht="11.25">
      <c r="A37" s="379"/>
      <c r="B37" s="379"/>
      <c r="C37" s="379"/>
      <c r="D37" s="380"/>
      <c r="E37" s="379"/>
      <c r="F37" s="382"/>
      <c r="G37" s="382"/>
    </row>
    <row r="38" spans="1:7" ht="11.25">
      <c r="A38" s="374"/>
      <c r="B38" s="374"/>
      <c r="C38" s="375"/>
      <c r="D38" s="376"/>
      <c r="E38" s="376"/>
      <c r="F38" s="377"/>
      <c r="G38" s="382"/>
    </row>
    <row r="39" spans="1:7" ht="11.25">
      <c r="A39" s="146"/>
      <c r="B39" s="372"/>
      <c r="C39" s="146"/>
      <c r="D39" s="373"/>
      <c r="E39" s="373"/>
      <c r="F39" s="377"/>
      <c r="G39" s="382"/>
    </row>
    <row r="40" spans="1:7" ht="11.25">
      <c r="A40" s="146"/>
      <c r="B40" s="145"/>
      <c r="C40" s="146"/>
      <c r="D40" s="378"/>
      <c r="E40" s="378"/>
      <c r="F40" s="377"/>
      <c r="G40" s="382"/>
    </row>
    <row r="41" spans="1:7" ht="11.25">
      <c r="A41" s="146"/>
      <c r="B41" s="145"/>
      <c r="C41" s="146"/>
      <c r="D41" s="383"/>
      <c r="E41" s="383"/>
      <c r="F41" s="377"/>
      <c r="G41" s="382"/>
    </row>
    <row r="42" spans="1:7" ht="11.25">
      <c r="A42" s="379"/>
      <c r="B42" s="379"/>
      <c r="C42" s="379"/>
      <c r="D42" s="380"/>
      <c r="E42" s="379"/>
      <c r="F42" s="382"/>
      <c r="G42" s="382"/>
    </row>
    <row r="43" spans="1:7" ht="11.25">
      <c r="A43" s="379"/>
      <c r="B43" s="379"/>
      <c r="C43" s="379"/>
      <c r="D43" s="380"/>
      <c r="E43" s="379"/>
      <c r="F43" s="382"/>
      <c r="G43" s="382"/>
    </row>
    <row r="45" spans="1:7" ht="11.25">
      <c r="A45" s="374"/>
      <c r="B45" s="374"/>
      <c r="C45" s="375"/>
      <c r="D45" s="375"/>
      <c r="E45" s="376"/>
      <c r="F45"/>
      <c r="G45"/>
    </row>
    <row r="46" spans="1:7" ht="11.25">
      <c r="A46" s="375"/>
      <c r="B46" s="374"/>
      <c r="C46" s="375"/>
      <c r="D46" s="375"/>
      <c r="E46" s="373"/>
      <c r="F46"/>
      <c r="G46"/>
    </row>
    <row r="47" spans="1:7" ht="11.25">
      <c r="A47" s="146"/>
      <c r="B47" s="145"/>
      <c r="C47" s="146"/>
      <c r="D47" s="146"/>
      <c r="E47" s="385"/>
      <c r="F47"/>
      <c r="G47"/>
    </row>
    <row r="48" spans="1:7" ht="11.25">
      <c r="A48" s="146"/>
      <c r="B48" s="145"/>
      <c r="C48" s="146"/>
      <c r="D48" s="146"/>
      <c r="E48" s="385"/>
      <c r="F48"/>
      <c r="G48"/>
    </row>
    <row r="49" spans="1:7" ht="11.25">
      <c r="A49" s="146"/>
      <c r="B49" s="145"/>
      <c r="C49" s="146"/>
      <c r="D49" s="146"/>
      <c r="E49" s="385"/>
      <c r="F49"/>
      <c r="G49"/>
    </row>
    <row r="50" spans="1:5" ht="11.25">
      <c r="A50" s="379"/>
      <c r="B50" s="379"/>
      <c r="C50" s="379"/>
      <c r="D50" s="380"/>
      <c r="E50" s="379"/>
    </row>
    <row r="51" spans="1:5" ht="11.25">
      <c r="A51" s="379"/>
      <c r="B51" s="379"/>
      <c r="C51" s="379"/>
      <c r="D51" s="380"/>
      <c r="E51" s="379"/>
    </row>
  </sheetData>
  <sheetProtection password="CC0D"/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zoomScalePageLayoutView="0" workbookViewId="0" topLeftCell="A98">
      <selection activeCell="A125" sqref="A1:J125"/>
    </sheetView>
  </sheetViews>
  <sheetFormatPr defaultColWidth="12" defaultRowHeight="11.25"/>
  <cols>
    <col min="1" max="1" width="3.5" style="0" customWidth="1"/>
    <col min="2" max="2" width="16.83203125" style="0" customWidth="1"/>
    <col min="3" max="3" width="10.5" style="0" customWidth="1"/>
    <col min="4" max="4" width="10.16015625" style="3" customWidth="1"/>
    <col min="5" max="5" width="10.5" style="0" customWidth="1"/>
    <col min="6" max="7" width="10.5" style="5" customWidth="1"/>
    <col min="8" max="10" width="10.5" style="0" customWidth="1"/>
    <col min="11" max="29" width="9.83203125" style="0" customWidth="1"/>
  </cols>
  <sheetData>
    <row r="1" spans="1:10" ht="11.25">
      <c r="A1" s="18" t="s">
        <v>417</v>
      </c>
      <c r="B1" s="89" t="s">
        <v>487</v>
      </c>
      <c r="C1" s="19"/>
      <c r="D1" s="95"/>
      <c r="E1" s="95"/>
      <c r="F1" s="95"/>
      <c r="G1" s="95"/>
      <c r="H1" s="95"/>
      <c r="I1" s="188"/>
      <c r="J1" s="188"/>
    </row>
    <row r="2" spans="1:10" ht="11.25">
      <c r="A2" s="56"/>
      <c r="B2" s="162" t="s">
        <v>295</v>
      </c>
      <c r="C2" s="165" t="s">
        <v>450</v>
      </c>
      <c r="D2" s="165" t="s">
        <v>452</v>
      </c>
      <c r="E2" s="166" t="s">
        <v>454</v>
      </c>
      <c r="F2" s="166" t="s">
        <v>450</v>
      </c>
      <c r="G2" s="166" t="s">
        <v>486</v>
      </c>
      <c r="H2" s="166" t="s">
        <v>486</v>
      </c>
      <c r="I2" s="166" t="s">
        <v>270</v>
      </c>
      <c r="J2" s="183" t="s">
        <v>218</v>
      </c>
    </row>
    <row r="3" spans="1:10" ht="11.25">
      <c r="A3" s="56"/>
      <c r="B3" s="57"/>
      <c r="C3" s="167" t="s">
        <v>451</v>
      </c>
      <c r="D3" s="167" t="s">
        <v>453</v>
      </c>
      <c r="E3" s="166" t="s">
        <v>464</v>
      </c>
      <c r="F3" s="166" t="s">
        <v>455</v>
      </c>
      <c r="G3" s="166" t="s">
        <v>465</v>
      </c>
      <c r="H3" s="166" t="s">
        <v>457</v>
      </c>
      <c r="I3" s="166"/>
      <c r="J3" s="183"/>
    </row>
    <row r="4" spans="1:10" ht="11.25">
      <c r="A4" s="56"/>
      <c r="B4" s="57"/>
      <c r="C4" s="168" t="s">
        <v>274</v>
      </c>
      <c r="D4" s="168" t="s">
        <v>275</v>
      </c>
      <c r="E4" s="169"/>
      <c r="F4" s="169"/>
      <c r="G4" s="169" t="s">
        <v>274</v>
      </c>
      <c r="H4" s="169" t="s">
        <v>274</v>
      </c>
      <c r="I4" s="166" t="s">
        <v>458</v>
      </c>
      <c r="J4" s="183" t="s">
        <v>458</v>
      </c>
    </row>
    <row r="5" spans="1:10" ht="11.25">
      <c r="A5" s="56"/>
      <c r="B5" s="206" t="s">
        <v>449</v>
      </c>
      <c r="C5" s="164">
        <v>2700</v>
      </c>
      <c r="D5" s="164">
        <v>300</v>
      </c>
      <c r="E5" s="170" t="s">
        <v>459</v>
      </c>
      <c r="F5" s="170" t="s">
        <v>460</v>
      </c>
      <c r="G5" s="164">
        <v>1000</v>
      </c>
      <c r="H5" s="164">
        <v>500</v>
      </c>
      <c r="I5" s="189">
        <v>10</v>
      </c>
      <c r="J5" s="195">
        <v>3.5</v>
      </c>
    </row>
    <row r="6" spans="1:10" ht="11.25">
      <c r="A6" s="56"/>
      <c r="B6" s="206"/>
      <c r="C6" s="164"/>
      <c r="D6" s="164">
        <v>500</v>
      </c>
      <c r="E6" s="170" t="s">
        <v>462</v>
      </c>
      <c r="F6" s="170" t="s">
        <v>460</v>
      </c>
      <c r="G6" s="164">
        <v>1500</v>
      </c>
      <c r="H6" s="164">
        <v>1100</v>
      </c>
      <c r="I6" s="189">
        <v>22</v>
      </c>
      <c r="J6" s="196">
        <v>12</v>
      </c>
    </row>
    <row r="7" spans="1:10" ht="11.25">
      <c r="A7" s="56"/>
      <c r="B7" s="206"/>
      <c r="C7" s="164"/>
      <c r="D7" s="164">
        <v>500</v>
      </c>
      <c r="E7" s="170" t="s">
        <v>463</v>
      </c>
      <c r="F7" s="170" t="s">
        <v>460</v>
      </c>
      <c r="G7" s="164">
        <v>2750</v>
      </c>
      <c r="H7" s="164">
        <v>2400</v>
      </c>
      <c r="I7" s="189">
        <v>40</v>
      </c>
      <c r="J7" s="196">
        <v>25</v>
      </c>
    </row>
    <row r="8" spans="1:10" ht="12" thickBot="1">
      <c r="A8" s="56"/>
      <c r="B8" s="207" t="s">
        <v>461</v>
      </c>
      <c r="C8" s="173"/>
      <c r="D8" s="173">
        <v>750</v>
      </c>
      <c r="E8" s="174" t="s">
        <v>463</v>
      </c>
      <c r="F8" s="174" t="s">
        <v>460</v>
      </c>
      <c r="G8" s="173">
        <v>2750</v>
      </c>
      <c r="H8" s="173">
        <v>2400</v>
      </c>
      <c r="I8" s="190">
        <v>55</v>
      </c>
      <c r="J8" s="197">
        <v>35</v>
      </c>
    </row>
    <row r="9" spans="1:10" ht="11.25">
      <c r="A9" s="56"/>
      <c r="B9" s="206" t="s">
        <v>469</v>
      </c>
      <c r="C9" s="171">
        <v>2000</v>
      </c>
      <c r="D9" s="171">
        <v>300</v>
      </c>
      <c r="E9" s="172" t="s">
        <v>459</v>
      </c>
      <c r="F9" s="172" t="s">
        <v>470</v>
      </c>
      <c r="G9" s="171">
        <v>750</v>
      </c>
      <c r="H9" s="171">
        <v>400</v>
      </c>
      <c r="I9" s="191">
        <v>7.5</v>
      </c>
      <c r="J9" s="198">
        <v>3</v>
      </c>
    </row>
    <row r="10" spans="1:10" ht="11.25">
      <c r="A10" s="56"/>
      <c r="B10" s="206"/>
      <c r="C10" s="164"/>
      <c r="D10" s="164">
        <v>500</v>
      </c>
      <c r="E10" s="170" t="s">
        <v>462</v>
      </c>
      <c r="F10" s="170" t="s">
        <v>470</v>
      </c>
      <c r="G10" s="164">
        <v>1000</v>
      </c>
      <c r="H10" s="164">
        <v>750</v>
      </c>
      <c r="I10" s="189">
        <v>15</v>
      </c>
      <c r="J10" s="196">
        <v>8</v>
      </c>
    </row>
    <row r="11" spans="1:10" ht="12" thickBot="1">
      <c r="A11" s="56"/>
      <c r="B11" s="207"/>
      <c r="C11" s="157"/>
      <c r="D11" s="157">
        <v>500</v>
      </c>
      <c r="E11" s="175" t="s">
        <v>463</v>
      </c>
      <c r="F11" s="175" t="s">
        <v>470</v>
      </c>
      <c r="G11" s="157">
        <v>2000</v>
      </c>
      <c r="H11" s="157">
        <v>1800</v>
      </c>
      <c r="I11" s="190">
        <v>30</v>
      </c>
      <c r="J11" s="197">
        <v>20</v>
      </c>
    </row>
    <row r="12" spans="1:10" ht="12" thickBot="1">
      <c r="A12" s="56"/>
      <c r="B12" s="206" t="s">
        <v>485</v>
      </c>
      <c r="C12" s="177">
        <v>2000</v>
      </c>
      <c r="D12" s="177">
        <v>300</v>
      </c>
      <c r="E12" s="178" t="s">
        <v>462</v>
      </c>
      <c r="F12" s="178" t="s">
        <v>470</v>
      </c>
      <c r="G12" s="177">
        <v>1000</v>
      </c>
      <c r="H12" s="177">
        <v>750</v>
      </c>
      <c r="I12" s="192">
        <v>10</v>
      </c>
      <c r="J12" s="199">
        <v>5.5</v>
      </c>
    </row>
    <row r="13" spans="1:10" ht="11.25">
      <c r="A13" s="56"/>
      <c r="B13" s="208" t="s">
        <v>474</v>
      </c>
      <c r="C13" s="180">
        <v>3600</v>
      </c>
      <c r="D13" s="180">
        <v>200</v>
      </c>
      <c r="E13" s="181" t="s">
        <v>459</v>
      </c>
      <c r="F13" s="181" t="s">
        <v>470</v>
      </c>
      <c r="G13" s="180">
        <v>2000</v>
      </c>
      <c r="H13" s="180">
        <v>1700</v>
      </c>
      <c r="I13" s="193">
        <v>9</v>
      </c>
      <c r="J13" s="200">
        <v>6</v>
      </c>
    </row>
    <row r="14" spans="1:10" ht="11.25">
      <c r="A14" s="56"/>
      <c r="B14" s="206"/>
      <c r="C14" s="164"/>
      <c r="D14" s="164">
        <v>200</v>
      </c>
      <c r="E14" s="170" t="s">
        <v>462</v>
      </c>
      <c r="F14" s="170" t="s">
        <v>470</v>
      </c>
      <c r="G14" s="164">
        <v>3000</v>
      </c>
      <c r="H14" s="164">
        <v>2000</v>
      </c>
      <c r="I14" s="189">
        <v>13</v>
      </c>
      <c r="J14" s="196">
        <v>7</v>
      </c>
    </row>
    <row r="15" spans="1:10" ht="12" thickBot="1">
      <c r="A15" s="56"/>
      <c r="B15" s="207"/>
      <c r="C15" s="157"/>
      <c r="D15" s="157">
        <v>200</v>
      </c>
      <c r="E15" s="175" t="s">
        <v>463</v>
      </c>
      <c r="F15" s="175" t="s">
        <v>470</v>
      </c>
      <c r="G15" s="157">
        <v>3600</v>
      </c>
      <c r="H15" s="157">
        <v>3300</v>
      </c>
      <c r="I15" s="190">
        <v>16</v>
      </c>
      <c r="J15" s="197">
        <v>11</v>
      </c>
    </row>
    <row r="16" spans="1:10" ht="11.25">
      <c r="A16" s="56"/>
      <c r="B16" s="206" t="s">
        <v>473</v>
      </c>
      <c r="C16" s="171">
        <v>2750</v>
      </c>
      <c r="D16" s="171">
        <v>100</v>
      </c>
      <c r="E16" s="172" t="s">
        <v>459</v>
      </c>
      <c r="F16" s="172" t="s">
        <v>470</v>
      </c>
      <c r="G16" s="171">
        <v>1000</v>
      </c>
      <c r="H16" s="171">
        <v>500</v>
      </c>
      <c r="I16" s="191">
        <v>4.5</v>
      </c>
      <c r="J16" s="202">
        <v>1.8</v>
      </c>
    </row>
    <row r="17" spans="1:10" ht="12" thickBot="1">
      <c r="A17" s="56"/>
      <c r="B17" s="206"/>
      <c r="C17" s="177"/>
      <c r="D17" s="177">
        <v>100</v>
      </c>
      <c r="E17" s="178" t="s">
        <v>463</v>
      </c>
      <c r="F17" s="178" t="s">
        <v>470</v>
      </c>
      <c r="G17" s="177">
        <v>2750</v>
      </c>
      <c r="H17" s="177">
        <v>2400</v>
      </c>
      <c r="I17" s="192">
        <v>12</v>
      </c>
      <c r="J17" s="201">
        <v>8</v>
      </c>
    </row>
    <row r="18" spans="1:10" ht="11.25">
      <c r="A18" s="56"/>
      <c r="B18" s="208" t="s">
        <v>475</v>
      </c>
      <c r="C18" s="180">
        <v>2750</v>
      </c>
      <c r="D18" s="180">
        <v>100</v>
      </c>
      <c r="E18" s="181" t="s">
        <v>463</v>
      </c>
      <c r="F18" s="181" t="s">
        <v>476</v>
      </c>
      <c r="G18" s="180">
        <v>500</v>
      </c>
      <c r="H18" s="180">
        <v>300</v>
      </c>
      <c r="I18" s="203">
        <v>2.2</v>
      </c>
      <c r="J18" s="204">
        <v>1</v>
      </c>
    </row>
    <row r="19" spans="1:10" ht="11.25">
      <c r="A19" s="56"/>
      <c r="B19" s="206"/>
      <c r="C19" s="164"/>
      <c r="D19" s="164">
        <v>100</v>
      </c>
      <c r="E19" s="170" t="s">
        <v>463</v>
      </c>
      <c r="F19" s="170" t="s">
        <v>470</v>
      </c>
      <c r="G19" s="164">
        <v>1000</v>
      </c>
      <c r="H19" s="164">
        <v>750</v>
      </c>
      <c r="I19" s="205">
        <v>4.5</v>
      </c>
      <c r="J19" s="195">
        <v>2.5</v>
      </c>
    </row>
    <row r="20" spans="1:10" ht="12" thickBot="1">
      <c r="A20" s="56"/>
      <c r="B20" s="207"/>
      <c r="C20" s="157"/>
      <c r="D20" s="157">
        <v>100</v>
      </c>
      <c r="E20" s="175" t="s">
        <v>463</v>
      </c>
      <c r="F20" s="175" t="s">
        <v>460</v>
      </c>
      <c r="G20" s="157">
        <v>2750</v>
      </c>
      <c r="H20" s="157">
        <v>2200</v>
      </c>
      <c r="I20" s="190">
        <v>18</v>
      </c>
      <c r="J20" s="197">
        <v>11</v>
      </c>
    </row>
    <row r="21" spans="1:10" ht="11.25">
      <c r="A21" s="56"/>
      <c r="B21" s="206" t="s">
        <v>477</v>
      </c>
      <c r="C21" s="171">
        <v>2750</v>
      </c>
      <c r="D21" s="171">
        <v>300</v>
      </c>
      <c r="E21" s="172" t="s">
        <v>459</v>
      </c>
      <c r="F21" s="172" t="s">
        <v>460</v>
      </c>
      <c r="G21" s="171">
        <v>1000</v>
      </c>
      <c r="H21" s="171">
        <v>500</v>
      </c>
      <c r="I21" s="194">
        <v>10</v>
      </c>
      <c r="J21" s="202">
        <v>3.5</v>
      </c>
    </row>
    <row r="22" spans="1:10" ht="12" thickBot="1">
      <c r="A22" s="56"/>
      <c r="B22" s="206"/>
      <c r="C22" s="177"/>
      <c r="D22" s="177">
        <v>300</v>
      </c>
      <c r="E22" s="178" t="s">
        <v>462</v>
      </c>
      <c r="F22" s="178" t="s">
        <v>460</v>
      </c>
      <c r="G22" s="177">
        <v>1500</v>
      </c>
      <c r="H22" s="177">
        <v>1100</v>
      </c>
      <c r="I22" s="192">
        <v>15</v>
      </c>
      <c r="J22" s="201">
        <v>8</v>
      </c>
    </row>
    <row r="23" spans="1:10" ht="11.25">
      <c r="A23" s="56"/>
      <c r="B23" s="208" t="s">
        <v>478</v>
      </c>
      <c r="C23" s="182" t="s">
        <v>479</v>
      </c>
      <c r="D23" s="180">
        <v>100</v>
      </c>
      <c r="E23" s="181" t="s">
        <v>463</v>
      </c>
      <c r="F23" s="181" t="s">
        <v>470</v>
      </c>
      <c r="G23" s="180">
        <v>2750</v>
      </c>
      <c r="H23" s="180">
        <v>2200</v>
      </c>
      <c r="I23" s="193">
        <v>12</v>
      </c>
      <c r="J23" s="204">
        <v>7.5</v>
      </c>
    </row>
    <row r="24" spans="1:10" ht="12" thickBot="1">
      <c r="A24" s="61"/>
      <c r="B24" s="62"/>
      <c r="C24" s="187" t="s">
        <v>480</v>
      </c>
      <c r="D24" s="157">
        <v>100</v>
      </c>
      <c r="E24" s="175" t="s">
        <v>463</v>
      </c>
      <c r="F24" s="175" t="s">
        <v>470</v>
      </c>
      <c r="G24" s="157">
        <v>6500</v>
      </c>
      <c r="H24" s="157">
        <v>5500</v>
      </c>
      <c r="I24" s="190">
        <v>28</v>
      </c>
      <c r="J24" s="197">
        <v>18</v>
      </c>
    </row>
    <row r="25" spans="1:2" ht="11.25">
      <c r="A25" t="s">
        <v>466</v>
      </c>
      <c r="B25" t="s">
        <v>467</v>
      </c>
    </row>
    <row r="26" ht="11.25">
      <c r="B26" t="s">
        <v>468</v>
      </c>
    </row>
    <row r="27" spans="1:2" ht="11.25">
      <c r="A27" t="s">
        <v>471</v>
      </c>
      <c r="B27" t="s">
        <v>472</v>
      </c>
    </row>
    <row r="28" spans="1:2" ht="11.25">
      <c r="A28" t="s">
        <v>481</v>
      </c>
      <c r="B28" t="s">
        <v>482</v>
      </c>
    </row>
    <row r="29" spans="1:2" ht="11.25">
      <c r="A29" t="s">
        <v>483</v>
      </c>
      <c r="B29" t="s">
        <v>484</v>
      </c>
    </row>
    <row r="30" ht="12" thickBot="1"/>
    <row r="31" spans="1:6" ht="11.25">
      <c r="A31" s="18" t="s">
        <v>418</v>
      </c>
      <c r="B31" s="89" t="s">
        <v>491</v>
      </c>
      <c r="C31" s="19"/>
      <c r="D31" s="19"/>
      <c r="E31" s="95"/>
      <c r="F31" s="95"/>
    </row>
    <row r="32" spans="1:6" ht="11.25">
      <c r="A32" s="56"/>
      <c r="B32" s="162" t="s">
        <v>488</v>
      </c>
      <c r="C32" s="101"/>
      <c r="D32" s="213" t="s">
        <v>489</v>
      </c>
      <c r="E32" s="213" t="s">
        <v>490</v>
      </c>
      <c r="F32" s="214" t="s">
        <v>490</v>
      </c>
    </row>
    <row r="33" spans="1:6" ht="11.25">
      <c r="A33" s="56"/>
      <c r="B33" s="162"/>
      <c r="C33" s="101"/>
      <c r="D33" s="213" t="s">
        <v>453</v>
      </c>
      <c r="E33" s="213" t="s">
        <v>456</v>
      </c>
      <c r="F33" s="214" t="s">
        <v>457</v>
      </c>
    </row>
    <row r="34" spans="1:6" ht="11.25">
      <c r="A34" s="56"/>
      <c r="B34" s="92"/>
      <c r="C34" s="92"/>
      <c r="D34" s="58" t="s">
        <v>275</v>
      </c>
      <c r="E34" s="58" t="s">
        <v>276</v>
      </c>
      <c r="F34" s="59" t="s">
        <v>276</v>
      </c>
    </row>
    <row r="35" spans="1:6" ht="11.25">
      <c r="A35" s="56"/>
      <c r="B35" s="57" t="s">
        <v>277</v>
      </c>
      <c r="C35" s="57"/>
      <c r="D35" s="8">
        <v>100</v>
      </c>
      <c r="E35" s="209">
        <v>2.5</v>
      </c>
      <c r="F35" s="210">
        <v>2</v>
      </c>
    </row>
    <row r="36" spans="1:6" ht="11.25">
      <c r="A36" s="56"/>
      <c r="B36" s="57" t="s">
        <v>278</v>
      </c>
      <c r="C36" s="57"/>
      <c r="D36" s="58"/>
      <c r="E36" s="211"/>
      <c r="F36" s="212"/>
    </row>
    <row r="37" spans="1:6" ht="11.25">
      <c r="A37" s="56"/>
      <c r="B37" s="57" t="s">
        <v>279</v>
      </c>
      <c r="C37" s="57"/>
      <c r="D37" s="58"/>
      <c r="E37" s="211"/>
      <c r="F37" s="212"/>
    </row>
    <row r="38" spans="1:6" ht="11.25">
      <c r="A38" s="56"/>
      <c r="B38" s="57" t="s">
        <v>280</v>
      </c>
      <c r="C38" s="57"/>
      <c r="D38" s="58"/>
      <c r="E38" s="211"/>
      <c r="F38" s="212"/>
    </row>
    <row r="39" spans="1:6" ht="11.25">
      <c r="A39" s="56"/>
      <c r="B39" s="92" t="s">
        <v>281</v>
      </c>
      <c r="C39" s="92"/>
      <c r="D39" s="58"/>
      <c r="E39" s="211"/>
      <c r="F39" s="212"/>
    </row>
    <row r="40" spans="1:6" ht="11.25">
      <c r="A40" s="56"/>
      <c r="B40" s="57" t="s">
        <v>282</v>
      </c>
      <c r="C40" s="57"/>
      <c r="D40" s="8">
        <v>200</v>
      </c>
      <c r="E40" s="209">
        <v>5</v>
      </c>
      <c r="F40" s="210">
        <v>4</v>
      </c>
    </row>
    <row r="41" spans="1:6" ht="11.25">
      <c r="A41" s="56"/>
      <c r="B41" s="92" t="s">
        <v>283</v>
      </c>
      <c r="C41" s="92"/>
      <c r="D41" s="58"/>
      <c r="E41" s="211"/>
      <c r="F41" s="212"/>
    </row>
    <row r="42" spans="1:6" ht="11.25">
      <c r="A42" s="56"/>
      <c r="B42" s="57" t="s">
        <v>284</v>
      </c>
      <c r="C42" s="57"/>
      <c r="D42" s="8">
        <v>300</v>
      </c>
      <c r="E42" s="209">
        <v>7.5</v>
      </c>
      <c r="F42" s="210">
        <v>6</v>
      </c>
    </row>
    <row r="43" spans="1:6" ht="11.25">
      <c r="A43" s="56"/>
      <c r="B43" s="57" t="s">
        <v>285</v>
      </c>
      <c r="C43" s="57"/>
      <c r="D43" s="58"/>
      <c r="E43" s="211"/>
      <c r="F43" s="212"/>
    </row>
    <row r="44" spans="1:6" ht="11.25">
      <c r="A44" s="56"/>
      <c r="B44" s="92" t="s">
        <v>286</v>
      </c>
      <c r="C44" s="92"/>
      <c r="D44" s="58"/>
      <c r="E44" s="211"/>
      <c r="F44" s="212"/>
    </row>
    <row r="45" spans="1:6" ht="11.25">
      <c r="A45" s="56"/>
      <c r="B45" s="57" t="s">
        <v>287</v>
      </c>
      <c r="C45" s="57"/>
      <c r="D45" s="8">
        <v>500</v>
      </c>
      <c r="E45" s="209">
        <v>12.5</v>
      </c>
      <c r="F45" s="210">
        <v>10</v>
      </c>
    </row>
    <row r="46" spans="1:6" ht="11.25">
      <c r="A46" s="56"/>
      <c r="B46" s="57" t="s">
        <v>288</v>
      </c>
      <c r="C46" s="57"/>
      <c r="D46" s="58"/>
      <c r="E46" s="211"/>
      <c r="F46" s="212"/>
    </row>
    <row r="47" spans="1:6" ht="11.25">
      <c r="A47" s="56"/>
      <c r="B47" s="57" t="s">
        <v>289</v>
      </c>
      <c r="C47" s="57"/>
      <c r="D47" s="58"/>
      <c r="E47" s="211"/>
      <c r="F47" s="212"/>
    </row>
    <row r="48" spans="1:6" ht="12" thickBot="1">
      <c r="A48" s="61"/>
      <c r="B48" s="62" t="s">
        <v>290</v>
      </c>
      <c r="C48" s="62"/>
      <c r="D48" s="103"/>
      <c r="E48" s="103"/>
      <c r="F48" s="104"/>
    </row>
    <row r="49" ht="12" thickBot="1"/>
    <row r="50" spans="1:10" ht="11.25">
      <c r="A50" s="18" t="s">
        <v>419</v>
      </c>
      <c r="B50" s="89" t="s">
        <v>492</v>
      </c>
      <c r="C50" s="19"/>
      <c r="D50" s="95"/>
      <c r="E50" s="95"/>
      <c r="F50" s="95"/>
      <c r="G50" s="95"/>
      <c r="H50" s="95"/>
      <c r="I50" s="188"/>
      <c r="J50" s="188"/>
    </row>
    <row r="51" spans="1:10" ht="11.25">
      <c r="A51" s="56"/>
      <c r="B51" s="162" t="s">
        <v>295</v>
      </c>
      <c r="C51" s="165" t="s">
        <v>450</v>
      </c>
      <c r="D51" s="165" t="s">
        <v>355</v>
      </c>
      <c r="E51" s="166" t="s">
        <v>495</v>
      </c>
      <c r="F51" s="166" t="s">
        <v>497</v>
      </c>
      <c r="G51" s="166" t="s">
        <v>270</v>
      </c>
      <c r="H51" s="166" t="s">
        <v>218</v>
      </c>
      <c r="I51" s="166" t="s">
        <v>498</v>
      </c>
      <c r="J51" s="183"/>
    </row>
    <row r="52" spans="1:10" ht="11.25">
      <c r="A52" s="56"/>
      <c r="B52" s="57"/>
      <c r="C52" s="167" t="s">
        <v>451</v>
      </c>
      <c r="D52" s="167" t="s">
        <v>493</v>
      </c>
      <c r="E52" s="166" t="s">
        <v>496</v>
      </c>
      <c r="F52" s="166" t="s">
        <v>1</v>
      </c>
      <c r="G52" s="166"/>
      <c r="H52" s="166"/>
      <c r="I52" s="166"/>
      <c r="J52" s="183"/>
    </row>
    <row r="53" spans="1:10" ht="11.25">
      <c r="A53" s="56"/>
      <c r="B53" s="57"/>
      <c r="C53" s="168" t="s">
        <v>274</v>
      </c>
      <c r="D53" s="168" t="s">
        <v>494</v>
      </c>
      <c r="E53" s="169" t="s">
        <v>276</v>
      </c>
      <c r="F53" s="169"/>
      <c r="G53" s="169" t="s">
        <v>458</v>
      </c>
      <c r="H53" s="169" t="s">
        <v>458</v>
      </c>
      <c r="I53" s="166"/>
      <c r="J53" s="183"/>
    </row>
    <row r="54" spans="1:10" ht="11.25">
      <c r="A54" s="56"/>
      <c r="B54" s="242" t="s">
        <v>504</v>
      </c>
      <c r="C54" s="164"/>
      <c r="D54" s="164"/>
      <c r="E54" s="217"/>
      <c r="F54" s="170"/>
      <c r="G54" s="163">
        <v>0</v>
      </c>
      <c r="H54" s="163">
        <v>0</v>
      </c>
      <c r="I54" s="231"/>
      <c r="J54" s="232"/>
    </row>
    <row r="55" spans="1:10" ht="12" thickBot="1">
      <c r="A55" s="56"/>
      <c r="B55" s="207" t="s">
        <v>505</v>
      </c>
      <c r="C55" s="243"/>
      <c r="D55" s="243"/>
      <c r="E55" s="244"/>
      <c r="F55" s="245"/>
      <c r="G55" s="246"/>
      <c r="H55" s="246"/>
      <c r="I55" s="247"/>
      <c r="J55" s="248"/>
    </row>
    <row r="56" spans="1:10" ht="11.25">
      <c r="A56" s="56"/>
      <c r="B56" s="206" t="s">
        <v>449</v>
      </c>
      <c r="C56" s="164">
        <v>2700</v>
      </c>
      <c r="D56" s="164">
        <v>15</v>
      </c>
      <c r="E56" s="217" t="s">
        <v>499</v>
      </c>
      <c r="F56" s="170" t="s">
        <v>501</v>
      </c>
      <c r="G56" s="163">
        <v>3</v>
      </c>
      <c r="H56" s="163">
        <v>1.5</v>
      </c>
      <c r="I56" s="223" t="s">
        <v>502</v>
      </c>
      <c r="J56" s="224"/>
    </row>
    <row r="57" spans="1:10" ht="11.25">
      <c r="A57" s="56"/>
      <c r="B57" s="206"/>
      <c r="C57" s="164"/>
      <c r="D57" s="164">
        <v>15</v>
      </c>
      <c r="E57" s="217" t="s">
        <v>499</v>
      </c>
      <c r="F57" s="170" t="s">
        <v>500</v>
      </c>
      <c r="G57" s="163">
        <v>7.5</v>
      </c>
      <c r="H57" s="163">
        <v>3</v>
      </c>
      <c r="I57" s="225" t="s">
        <v>503</v>
      </c>
      <c r="J57" s="226"/>
    </row>
    <row r="58" spans="1:10" ht="11.25">
      <c r="A58" s="56"/>
      <c r="B58" s="206"/>
      <c r="C58" s="164"/>
      <c r="D58" s="164">
        <v>10</v>
      </c>
      <c r="E58" s="217">
        <v>30</v>
      </c>
      <c r="F58" s="170" t="s">
        <v>501</v>
      </c>
      <c r="G58" s="163">
        <v>12</v>
      </c>
      <c r="H58" s="163">
        <v>6</v>
      </c>
      <c r="I58" s="223" t="s">
        <v>506</v>
      </c>
      <c r="J58" s="227"/>
    </row>
    <row r="59" spans="1:10" ht="12" thickBot="1">
      <c r="A59" s="56"/>
      <c r="B59" s="207" t="s">
        <v>461</v>
      </c>
      <c r="C59" s="173"/>
      <c r="D59" s="173">
        <v>10</v>
      </c>
      <c r="E59" s="218">
        <v>30</v>
      </c>
      <c r="F59" s="174" t="s">
        <v>500</v>
      </c>
      <c r="G59" s="215">
        <v>18</v>
      </c>
      <c r="H59" s="215">
        <v>7.5</v>
      </c>
      <c r="I59" s="228" t="s">
        <v>507</v>
      </c>
      <c r="J59" s="229"/>
    </row>
    <row r="60" spans="1:10" ht="11.25">
      <c r="A60" s="56"/>
      <c r="B60" s="206" t="s">
        <v>469</v>
      </c>
      <c r="C60" s="171">
        <v>2000</v>
      </c>
      <c r="D60" s="171">
        <v>7</v>
      </c>
      <c r="E60" s="219" t="s">
        <v>499</v>
      </c>
      <c r="F60" s="170" t="s">
        <v>501</v>
      </c>
      <c r="G60" s="176">
        <v>4.6</v>
      </c>
      <c r="H60" s="176">
        <v>1.5</v>
      </c>
      <c r="I60" s="230" t="s">
        <v>508</v>
      </c>
      <c r="J60" s="226"/>
    </row>
    <row r="61" spans="1:10" ht="11.25">
      <c r="A61" s="56"/>
      <c r="B61" s="206"/>
      <c r="C61" s="164"/>
      <c r="D61" s="164">
        <v>10</v>
      </c>
      <c r="E61" s="217">
        <v>30</v>
      </c>
      <c r="F61" s="170" t="s">
        <v>501</v>
      </c>
      <c r="G61" s="163">
        <v>9</v>
      </c>
      <c r="H61" s="163">
        <v>3.6</v>
      </c>
      <c r="I61" s="231" t="s">
        <v>509</v>
      </c>
      <c r="J61" s="232"/>
    </row>
    <row r="62" spans="1:10" ht="12" thickBot="1">
      <c r="A62" s="56"/>
      <c r="B62" s="207"/>
      <c r="C62" s="157"/>
      <c r="D62" s="157">
        <v>3</v>
      </c>
      <c r="E62" s="220">
        <v>40</v>
      </c>
      <c r="F62" s="175" t="s">
        <v>501</v>
      </c>
      <c r="G62" s="158">
        <v>18</v>
      </c>
      <c r="H62" s="158">
        <v>6</v>
      </c>
      <c r="I62" s="233" t="s">
        <v>510</v>
      </c>
      <c r="J62" s="234"/>
    </row>
    <row r="63" spans="1:10" ht="11.25">
      <c r="A63" s="56"/>
      <c r="B63" s="208" t="s">
        <v>474</v>
      </c>
      <c r="C63" s="180">
        <v>3600</v>
      </c>
      <c r="D63" s="180">
        <v>2</v>
      </c>
      <c r="E63" s="222"/>
      <c r="F63" s="181" t="s">
        <v>511</v>
      </c>
      <c r="G63" s="216">
        <v>15</v>
      </c>
      <c r="H63" s="216">
        <v>4.2</v>
      </c>
      <c r="I63" s="235" t="s">
        <v>512</v>
      </c>
      <c r="J63" s="236"/>
    </row>
    <row r="64" spans="1:10" ht="12" thickBot="1">
      <c r="A64" s="56"/>
      <c r="B64" s="207"/>
      <c r="C64" s="157"/>
      <c r="D64" s="158">
        <v>1.2</v>
      </c>
      <c r="E64" s="220"/>
      <c r="F64" s="175" t="s">
        <v>511</v>
      </c>
      <c r="G64" s="158">
        <v>24</v>
      </c>
      <c r="H64" s="158">
        <v>9</v>
      </c>
      <c r="I64" s="233" t="s">
        <v>513</v>
      </c>
      <c r="J64" s="234"/>
    </row>
    <row r="65" spans="1:10" ht="12" thickBot="1">
      <c r="A65" s="56"/>
      <c r="B65" s="206" t="s">
        <v>473</v>
      </c>
      <c r="C65" s="171">
        <v>2750</v>
      </c>
      <c r="D65" s="171"/>
      <c r="E65" s="219"/>
      <c r="F65" s="172" t="s">
        <v>514</v>
      </c>
      <c r="G65" s="176">
        <v>9</v>
      </c>
      <c r="H65" s="176">
        <v>3</v>
      </c>
      <c r="I65" s="230" t="s">
        <v>515</v>
      </c>
      <c r="J65" s="237"/>
    </row>
    <row r="66" spans="1:10" ht="11.25">
      <c r="A66" s="56"/>
      <c r="B66" s="208" t="s">
        <v>475</v>
      </c>
      <c r="C66" s="180">
        <v>2750</v>
      </c>
      <c r="D66" s="180"/>
      <c r="E66" s="222"/>
      <c r="F66" s="181" t="s">
        <v>516</v>
      </c>
      <c r="G66" s="216">
        <v>1.5</v>
      </c>
      <c r="H66" s="216">
        <v>0.7</v>
      </c>
      <c r="I66" s="238" t="s">
        <v>519</v>
      </c>
      <c r="J66" s="239"/>
    </row>
    <row r="67" spans="1:10" ht="11.25">
      <c r="A67" s="56"/>
      <c r="B67" s="206"/>
      <c r="C67" s="164"/>
      <c r="D67" s="164"/>
      <c r="E67" s="217"/>
      <c r="F67" s="170" t="s">
        <v>517</v>
      </c>
      <c r="G67" s="163">
        <v>3</v>
      </c>
      <c r="H67" s="163">
        <v>1.5</v>
      </c>
      <c r="I67" s="240" t="s">
        <v>520</v>
      </c>
      <c r="J67" s="241"/>
    </row>
    <row r="68" spans="1:10" ht="12" thickBot="1">
      <c r="A68" s="56"/>
      <c r="B68" s="207"/>
      <c r="C68" s="157"/>
      <c r="D68" s="157"/>
      <c r="E68" s="220"/>
      <c r="F68" s="175" t="s">
        <v>518</v>
      </c>
      <c r="G68" s="158">
        <v>15</v>
      </c>
      <c r="H68" s="158">
        <v>6</v>
      </c>
      <c r="I68" s="233" t="s">
        <v>521</v>
      </c>
      <c r="J68" s="234"/>
    </row>
    <row r="69" spans="1:10" ht="11.25">
      <c r="A69" s="56"/>
      <c r="B69" s="206" t="s">
        <v>477</v>
      </c>
      <c r="C69" s="171">
        <v>2750</v>
      </c>
      <c r="D69" s="171"/>
      <c r="E69" s="219"/>
      <c r="F69" s="172" t="s">
        <v>522</v>
      </c>
      <c r="G69" s="176">
        <v>18</v>
      </c>
      <c r="H69" s="176">
        <v>6</v>
      </c>
      <c r="I69" s="249" t="s">
        <v>523</v>
      </c>
      <c r="J69" s="250"/>
    </row>
    <row r="70" spans="1:10" ht="12" thickBot="1">
      <c r="A70" s="56"/>
      <c r="B70" s="206"/>
      <c r="C70" s="177"/>
      <c r="D70" s="177"/>
      <c r="E70" s="221"/>
      <c r="F70" s="178"/>
      <c r="G70" s="179"/>
      <c r="H70" s="179"/>
      <c r="I70" s="228" t="s">
        <v>524</v>
      </c>
      <c r="J70" s="229"/>
    </row>
    <row r="71" spans="1:10" ht="11.25">
      <c r="A71" s="56"/>
      <c r="B71" s="208" t="s">
        <v>478</v>
      </c>
      <c r="C71" s="182" t="s">
        <v>479</v>
      </c>
      <c r="D71" s="180"/>
      <c r="E71" s="222"/>
      <c r="F71" s="181" t="s">
        <v>527</v>
      </c>
      <c r="G71" s="216">
        <v>1.5</v>
      </c>
      <c r="H71" s="216">
        <v>0.9</v>
      </c>
      <c r="I71" s="235" t="s">
        <v>525</v>
      </c>
      <c r="J71" s="239"/>
    </row>
    <row r="72" spans="1:10" ht="12" thickBot="1">
      <c r="A72" s="61"/>
      <c r="B72" s="62"/>
      <c r="C72" s="187" t="s">
        <v>480</v>
      </c>
      <c r="D72" s="157"/>
      <c r="E72" s="220"/>
      <c r="F72" s="175" t="s">
        <v>528</v>
      </c>
      <c r="G72" s="158">
        <v>3.6</v>
      </c>
      <c r="H72" s="158">
        <v>1.5</v>
      </c>
      <c r="I72" s="233" t="s">
        <v>526</v>
      </c>
      <c r="J72" s="234"/>
    </row>
    <row r="73" ht="12" thickBot="1"/>
    <row r="74" spans="1:7" ht="11.25">
      <c r="A74" s="18" t="s">
        <v>529</v>
      </c>
      <c r="B74" s="89" t="s">
        <v>530</v>
      </c>
      <c r="C74" s="19"/>
      <c r="D74" s="95"/>
      <c r="E74" s="95"/>
      <c r="F74" s="95"/>
      <c r="G74" s="95"/>
    </row>
    <row r="75" spans="1:7" ht="11.25">
      <c r="A75" s="56"/>
      <c r="B75" s="162" t="s">
        <v>295</v>
      </c>
      <c r="C75" s="165" t="s">
        <v>450</v>
      </c>
      <c r="D75" s="371" t="s">
        <v>531</v>
      </c>
      <c r="E75" s="371"/>
      <c r="F75" s="166" t="s">
        <v>532</v>
      </c>
      <c r="G75" s="183" t="s">
        <v>532</v>
      </c>
    </row>
    <row r="76" spans="1:7" ht="11.25">
      <c r="A76" s="56"/>
      <c r="B76" s="57"/>
      <c r="C76" s="167" t="s">
        <v>451</v>
      </c>
      <c r="D76" s="167"/>
      <c r="E76" s="166"/>
      <c r="F76" s="166" t="s">
        <v>456</v>
      </c>
      <c r="G76" s="183" t="s">
        <v>457</v>
      </c>
    </row>
    <row r="77" spans="1:7" ht="11.25">
      <c r="A77" s="56"/>
      <c r="B77" s="57"/>
      <c r="C77" s="168" t="s">
        <v>274</v>
      </c>
      <c r="D77" s="168"/>
      <c r="E77" s="169"/>
      <c r="F77" s="169" t="s">
        <v>274</v>
      </c>
      <c r="G77" s="184" t="s">
        <v>274</v>
      </c>
    </row>
    <row r="78" spans="1:7" ht="12" thickBot="1">
      <c r="A78" s="56"/>
      <c r="B78" s="206" t="s">
        <v>449</v>
      </c>
      <c r="C78" s="177">
        <v>2750</v>
      </c>
      <c r="D78" s="258" t="s">
        <v>533</v>
      </c>
      <c r="E78" s="255"/>
      <c r="F78" s="177">
        <v>2750</v>
      </c>
      <c r="G78" s="161">
        <v>2000</v>
      </c>
    </row>
    <row r="79" spans="1:7" ht="11.25">
      <c r="A79" s="56"/>
      <c r="B79" s="208" t="s">
        <v>469</v>
      </c>
      <c r="C79" s="180">
        <v>2000</v>
      </c>
      <c r="D79" s="259" t="s">
        <v>534</v>
      </c>
      <c r="E79" s="254"/>
      <c r="F79" s="180">
        <v>2000</v>
      </c>
      <c r="G79" s="186">
        <v>1200</v>
      </c>
    </row>
    <row r="80" spans="1:7" ht="12" thickBot="1">
      <c r="A80" s="56"/>
      <c r="B80" s="207"/>
      <c r="C80" s="157"/>
      <c r="D80" s="257" t="s">
        <v>546</v>
      </c>
      <c r="E80" s="253"/>
      <c r="F80" s="157">
        <v>1500</v>
      </c>
      <c r="G80" s="160">
        <v>500</v>
      </c>
    </row>
    <row r="81" spans="1:7" ht="12" thickBot="1">
      <c r="A81" s="56"/>
      <c r="B81" s="206" t="s">
        <v>474</v>
      </c>
      <c r="C81" s="260">
        <v>3600</v>
      </c>
      <c r="D81" s="261" t="s">
        <v>535</v>
      </c>
      <c r="E81" s="262"/>
      <c r="F81" s="260">
        <v>1000</v>
      </c>
      <c r="G81" s="263">
        <v>700</v>
      </c>
    </row>
    <row r="82" spans="1:7" ht="12" thickBot="1">
      <c r="A82" s="56"/>
      <c r="B82" s="265" t="s">
        <v>473</v>
      </c>
      <c r="C82" s="266">
        <v>2750</v>
      </c>
      <c r="D82" s="267" t="s">
        <v>536</v>
      </c>
      <c r="E82" s="268"/>
      <c r="F82" s="266">
        <v>1000</v>
      </c>
      <c r="G82" s="269">
        <v>500</v>
      </c>
    </row>
    <row r="83" spans="1:7" ht="11.25">
      <c r="A83" s="56"/>
      <c r="B83" s="206" t="s">
        <v>475</v>
      </c>
      <c r="C83" s="171">
        <v>2750</v>
      </c>
      <c r="D83" s="264" t="s">
        <v>537</v>
      </c>
      <c r="E83" s="252"/>
      <c r="F83" s="171">
        <v>1000</v>
      </c>
      <c r="G83" s="185">
        <v>600</v>
      </c>
    </row>
    <row r="84" spans="1:7" ht="11.25">
      <c r="A84" s="56"/>
      <c r="B84" s="206"/>
      <c r="C84" s="164"/>
      <c r="D84" s="256" t="s">
        <v>538</v>
      </c>
      <c r="E84" s="251"/>
      <c r="F84" s="164">
        <v>1500</v>
      </c>
      <c r="G84" s="159">
        <v>1000</v>
      </c>
    </row>
    <row r="85" spans="1:7" ht="12" thickBot="1">
      <c r="A85" s="56"/>
      <c r="B85" s="206"/>
      <c r="C85" s="177"/>
      <c r="D85" s="258" t="s">
        <v>539</v>
      </c>
      <c r="E85" s="255"/>
      <c r="F85" s="177">
        <v>8760</v>
      </c>
      <c r="G85" s="161">
        <v>5500</v>
      </c>
    </row>
    <row r="86" spans="1:7" ht="12" thickBot="1">
      <c r="A86" s="56"/>
      <c r="B86" s="265" t="s">
        <v>477</v>
      </c>
      <c r="C86" s="266">
        <v>2750</v>
      </c>
      <c r="D86" s="270" t="s">
        <v>540</v>
      </c>
      <c r="E86" s="271"/>
      <c r="F86" s="266">
        <v>2000</v>
      </c>
      <c r="G86" s="269">
        <v>1000</v>
      </c>
    </row>
    <row r="87" spans="1:7" ht="11.25">
      <c r="A87" s="56"/>
      <c r="B87" s="206" t="s">
        <v>478</v>
      </c>
      <c r="C87" s="171">
        <v>2750</v>
      </c>
      <c r="D87" s="264" t="s">
        <v>541</v>
      </c>
      <c r="E87" s="252"/>
      <c r="F87" s="171">
        <v>1500</v>
      </c>
      <c r="G87" s="185">
        <v>1000</v>
      </c>
    </row>
    <row r="88" spans="1:7" ht="12" thickBot="1">
      <c r="A88" s="61"/>
      <c r="B88" s="207"/>
      <c r="C88" s="157">
        <v>6500</v>
      </c>
      <c r="D88" s="257" t="s">
        <v>542</v>
      </c>
      <c r="E88" s="253"/>
      <c r="F88" s="157">
        <v>2000</v>
      </c>
      <c r="G88" s="160">
        <v>1200</v>
      </c>
    </row>
    <row r="89" ht="12" thickBot="1"/>
    <row r="90" spans="1:7" ht="11.25">
      <c r="A90" s="18" t="s">
        <v>543</v>
      </c>
      <c r="B90" s="89" t="s">
        <v>544</v>
      </c>
      <c r="C90" s="19"/>
      <c r="D90" s="95"/>
      <c r="E90" s="95"/>
      <c r="F90" s="95"/>
      <c r="G90"/>
    </row>
    <row r="91" spans="1:7" ht="11.25">
      <c r="A91" s="56"/>
      <c r="B91" s="162" t="s">
        <v>295</v>
      </c>
      <c r="C91" s="165" t="s">
        <v>450</v>
      </c>
      <c r="D91" s="165" t="s">
        <v>495</v>
      </c>
      <c r="E91" s="166" t="s">
        <v>532</v>
      </c>
      <c r="F91" s="183" t="s">
        <v>532</v>
      </c>
      <c r="G91"/>
    </row>
    <row r="92" spans="1:7" ht="11.25">
      <c r="A92" s="56"/>
      <c r="B92" s="57"/>
      <c r="C92" s="167" t="s">
        <v>451</v>
      </c>
      <c r="D92" s="167" t="s">
        <v>496</v>
      </c>
      <c r="E92" s="166" t="s">
        <v>456</v>
      </c>
      <c r="F92" s="183" t="s">
        <v>457</v>
      </c>
      <c r="G92"/>
    </row>
    <row r="93" spans="1:7" ht="11.25">
      <c r="A93" s="56"/>
      <c r="B93" s="57"/>
      <c r="C93" s="168" t="s">
        <v>274</v>
      </c>
      <c r="D93" s="168" t="s">
        <v>276</v>
      </c>
      <c r="E93" s="169" t="s">
        <v>274</v>
      </c>
      <c r="F93" s="184" t="s">
        <v>274</v>
      </c>
      <c r="G93"/>
    </row>
    <row r="94" spans="1:7" ht="11.25">
      <c r="A94" s="56"/>
      <c r="B94" s="206" t="s">
        <v>449</v>
      </c>
      <c r="C94" s="164">
        <v>2750</v>
      </c>
      <c r="D94" s="256">
        <v>30</v>
      </c>
      <c r="E94" s="164">
        <v>550</v>
      </c>
      <c r="F94" s="159">
        <v>400</v>
      </c>
      <c r="G94"/>
    </row>
    <row r="95" spans="1:7" ht="12" thickBot="1">
      <c r="A95" s="56"/>
      <c r="B95" s="206"/>
      <c r="C95" s="177"/>
      <c r="D95" s="258">
        <v>40</v>
      </c>
      <c r="E95" s="177">
        <v>800</v>
      </c>
      <c r="F95" s="161">
        <v>600</v>
      </c>
      <c r="G95"/>
    </row>
    <row r="96" spans="1:7" ht="11.25">
      <c r="A96" s="56"/>
      <c r="B96" s="208" t="s">
        <v>469</v>
      </c>
      <c r="C96" s="180">
        <v>2000</v>
      </c>
      <c r="D96" s="259">
        <v>30</v>
      </c>
      <c r="E96" s="180">
        <v>400</v>
      </c>
      <c r="F96" s="186">
        <v>250</v>
      </c>
      <c r="G96"/>
    </row>
    <row r="97" spans="1:7" ht="12" thickBot="1">
      <c r="A97" s="56"/>
      <c r="B97" s="207"/>
      <c r="C97" s="157"/>
      <c r="D97" s="257">
        <v>40</v>
      </c>
      <c r="E97" s="157">
        <v>600</v>
      </c>
      <c r="F97" s="160">
        <v>350</v>
      </c>
      <c r="G97"/>
    </row>
    <row r="98" spans="1:7" ht="11.25">
      <c r="A98" s="56"/>
      <c r="B98" s="206" t="s">
        <v>545</v>
      </c>
      <c r="C98" s="171">
        <v>3600</v>
      </c>
      <c r="D98" s="264">
        <v>30</v>
      </c>
      <c r="E98" s="171">
        <v>650</v>
      </c>
      <c r="F98" s="185">
        <v>400</v>
      </c>
      <c r="G98"/>
    </row>
    <row r="99" spans="1:7" ht="12" thickBot="1">
      <c r="A99" s="61"/>
      <c r="B99" s="207"/>
      <c r="C99" s="157"/>
      <c r="D99" s="257">
        <v>40</v>
      </c>
      <c r="E99" s="157">
        <v>1000</v>
      </c>
      <c r="F99" s="160">
        <v>600</v>
      </c>
      <c r="G99"/>
    </row>
    <row r="100" ht="12" thickBot="1"/>
    <row r="101" spans="1:5" ht="11.25">
      <c r="A101" s="18" t="s">
        <v>547</v>
      </c>
      <c r="B101" s="89" t="s">
        <v>548</v>
      </c>
      <c r="C101" s="19"/>
      <c r="D101" s="19"/>
      <c r="E101" s="19"/>
    </row>
    <row r="102" spans="1:5" ht="11.25">
      <c r="A102" s="56"/>
      <c r="B102" s="121" t="s">
        <v>549</v>
      </c>
      <c r="C102" s="57"/>
      <c r="D102" s="273"/>
      <c r="E102" s="126"/>
    </row>
    <row r="103" spans="1:5" ht="11.25">
      <c r="A103" s="56"/>
      <c r="B103" s="121" t="s">
        <v>550</v>
      </c>
      <c r="C103" s="57"/>
      <c r="D103" s="148">
        <v>0.8</v>
      </c>
      <c r="E103" s="126" t="s">
        <v>220</v>
      </c>
    </row>
    <row r="104" spans="1:5" ht="11.25">
      <c r="A104" s="56"/>
      <c r="B104" s="121" t="s">
        <v>551</v>
      </c>
      <c r="C104" s="57"/>
      <c r="D104" s="272"/>
      <c r="E104" s="126"/>
    </row>
    <row r="105" spans="1:5" ht="11.25">
      <c r="A105" s="56"/>
      <c r="B105" s="121" t="s">
        <v>552</v>
      </c>
      <c r="C105" s="57"/>
      <c r="D105" s="275">
        <v>0.01</v>
      </c>
      <c r="E105" s="126" t="s">
        <v>481</v>
      </c>
    </row>
    <row r="106" spans="1:5" ht="12" thickBot="1">
      <c r="A106" s="61"/>
      <c r="B106" s="125" t="s">
        <v>557</v>
      </c>
      <c r="C106" s="62"/>
      <c r="D106" s="274"/>
      <c r="E106" s="127"/>
    </row>
    <row r="108" ht="11.25">
      <c r="A108" t="s">
        <v>556</v>
      </c>
    </row>
    <row r="109" ht="12" thickBot="1"/>
    <row r="110" spans="1:5" ht="11.25">
      <c r="A110" s="18" t="s">
        <v>686</v>
      </c>
      <c r="B110" s="89" t="s">
        <v>687</v>
      </c>
      <c r="C110" s="19"/>
      <c r="D110" s="19"/>
      <c r="E110" s="95"/>
    </row>
    <row r="111" spans="1:5" ht="11.25">
      <c r="A111" s="56"/>
      <c r="B111" s="121"/>
      <c r="C111" s="57"/>
      <c r="D111" s="273"/>
      <c r="E111" s="126"/>
    </row>
    <row r="112" spans="1:5" ht="11.25">
      <c r="A112" s="56"/>
      <c r="B112" s="121" t="s">
        <v>688</v>
      </c>
      <c r="C112" s="57"/>
      <c r="D112" s="148">
        <v>80</v>
      </c>
      <c r="E112" s="126" t="s">
        <v>689</v>
      </c>
    </row>
    <row r="113" spans="1:5" ht="11.25">
      <c r="A113" s="56"/>
      <c r="B113" s="121" t="s">
        <v>797</v>
      </c>
      <c r="C113" s="57"/>
      <c r="D113" s="148">
        <v>50</v>
      </c>
      <c r="E113" s="126" t="s">
        <v>689</v>
      </c>
    </row>
    <row r="114" spans="1:5" ht="11.25">
      <c r="A114" s="56"/>
      <c r="B114" s="121" t="s">
        <v>691</v>
      </c>
      <c r="C114" s="57"/>
      <c r="D114" s="148">
        <v>0</v>
      </c>
      <c r="E114" s="126" t="s">
        <v>689</v>
      </c>
    </row>
    <row r="115" spans="1:5" ht="11.25">
      <c r="A115" s="56"/>
      <c r="B115" s="121" t="s">
        <v>692</v>
      </c>
      <c r="C115" s="57"/>
      <c r="D115" s="148">
        <v>70</v>
      </c>
      <c r="E115" s="126" t="s">
        <v>689</v>
      </c>
    </row>
    <row r="116" spans="1:5" ht="11.25">
      <c r="A116" s="56"/>
      <c r="B116" s="121" t="s">
        <v>693</v>
      </c>
      <c r="C116" s="57"/>
      <c r="D116" s="148">
        <v>2.3</v>
      </c>
      <c r="E116" s="126" t="s">
        <v>689</v>
      </c>
    </row>
    <row r="117" spans="1:5" ht="11.25">
      <c r="A117" s="56"/>
      <c r="B117" s="121" t="s">
        <v>694</v>
      </c>
      <c r="C117" s="57"/>
      <c r="D117" s="148">
        <v>31</v>
      </c>
      <c r="E117" s="126" t="s">
        <v>689</v>
      </c>
    </row>
    <row r="118" spans="1:5" ht="11.25">
      <c r="A118" s="56"/>
      <c r="B118" s="121" t="s">
        <v>712</v>
      </c>
      <c r="C118" s="57"/>
      <c r="D118" s="148">
        <v>11</v>
      </c>
      <c r="E118" s="126" t="s">
        <v>689</v>
      </c>
    </row>
    <row r="119" spans="1:5" ht="11.25">
      <c r="A119" s="56"/>
      <c r="B119" s="121" t="s">
        <v>713</v>
      </c>
      <c r="C119" s="57"/>
      <c r="D119" s="148">
        <v>200</v>
      </c>
      <c r="E119" s="126" t="s">
        <v>689</v>
      </c>
    </row>
    <row r="120" spans="1:5" ht="11.25">
      <c r="A120" s="56"/>
      <c r="B120" s="121" t="s">
        <v>799</v>
      </c>
      <c r="C120" s="57"/>
      <c r="D120" s="148">
        <v>2.5</v>
      </c>
      <c r="E120" s="126" t="s">
        <v>689</v>
      </c>
    </row>
    <row r="121" spans="1:5" ht="11.25">
      <c r="A121" s="56"/>
      <c r="B121" s="121" t="s">
        <v>798</v>
      </c>
      <c r="C121" s="57"/>
      <c r="D121" s="148">
        <v>50</v>
      </c>
      <c r="E121" s="126" t="s">
        <v>689</v>
      </c>
    </row>
    <row r="122" spans="1:5" ht="11.25">
      <c r="A122" s="56"/>
      <c r="B122" s="121" t="s">
        <v>714</v>
      </c>
      <c r="C122" s="57"/>
      <c r="D122" s="148">
        <v>18</v>
      </c>
      <c r="E122" s="126" t="s">
        <v>689</v>
      </c>
    </row>
    <row r="123" spans="1:5" ht="11.25">
      <c r="A123" s="56"/>
      <c r="B123" s="121" t="s">
        <v>715</v>
      </c>
      <c r="C123" s="57"/>
      <c r="D123" s="148">
        <v>23</v>
      </c>
      <c r="E123" s="126" t="s">
        <v>689</v>
      </c>
    </row>
    <row r="124" spans="1:5" ht="11.25">
      <c r="A124" s="56"/>
      <c r="B124" s="121" t="s">
        <v>716</v>
      </c>
      <c r="C124" s="57"/>
      <c r="D124" s="148">
        <v>5.4</v>
      </c>
      <c r="E124" s="126" t="s">
        <v>689</v>
      </c>
    </row>
    <row r="125" spans="1:5" ht="12" thickBot="1">
      <c r="A125" s="61"/>
      <c r="B125" s="125" t="s">
        <v>717</v>
      </c>
      <c r="C125" s="62"/>
      <c r="D125" s="149">
        <v>190</v>
      </c>
      <c r="E125" s="127" t="s">
        <v>689</v>
      </c>
    </row>
    <row r="127" spans="1:8" ht="11.25">
      <c r="A127" s="374"/>
      <c r="B127" s="374"/>
      <c r="C127" s="375"/>
      <c r="D127" s="376"/>
      <c r="E127" s="376"/>
      <c r="F127" s="376"/>
      <c r="G127" s="377"/>
      <c r="H127" s="382"/>
    </row>
    <row r="128" spans="1:8" ht="11.25">
      <c r="A128" s="146"/>
      <c r="B128" s="372"/>
      <c r="C128" s="146"/>
      <c r="D128" s="381"/>
      <c r="E128" s="381"/>
      <c r="F128" s="381"/>
      <c r="G128" s="377"/>
      <c r="H128" s="382"/>
    </row>
    <row r="129" spans="1:8" ht="11.25">
      <c r="A129" s="146"/>
      <c r="B129" s="145"/>
      <c r="C129" s="146"/>
      <c r="D129" s="378"/>
      <c r="E129" s="378"/>
      <c r="F129" s="378"/>
      <c r="G129" s="377"/>
      <c r="H129" s="382"/>
    </row>
    <row r="130" spans="1:8" ht="11.25">
      <c r="A130" s="146"/>
      <c r="B130" s="145"/>
      <c r="C130" s="146"/>
      <c r="D130" s="383"/>
      <c r="E130" s="383"/>
      <c r="F130" s="383"/>
      <c r="G130" s="377"/>
      <c r="H130" s="382"/>
    </row>
    <row r="131" spans="1:8" ht="11.25">
      <c r="A131" s="146"/>
      <c r="B131" s="145"/>
      <c r="C131" s="146"/>
      <c r="D131" s="383"/>
      <c r="E131" s="383"/>
      <c r="F131" s="383"/>
      <c r="G131" s="377"/>
      <c r="H131" s="382"/>
    </row>
    <row r="132" spans="1:8" ht="11.25">
      <c r="A132" s="379"/>
      <c r="B132" s="379"/>
      <c r="C132" s="379"/>
      <c r="D132" s="380"/>
      <c r="E132" s="379"/>
      <c r="F132" s="382"/>
      <c r="G132" s="382"/>
      <c r="H132" s="379"/>
    </row>
    <row r="133" spans="1:8" ht="11.25">
      <c r="A133" s="379"/>
      <c r="B133" s="379"/>
      <c r="C133" s="379"/>
      <c r="D133" s="380"/>
      <c r="E133" s="379"/>
      <c r="F133" s="382"/>
      <c r="G133" s="382"/>
      <c r="H133" s="379"/>
    </row>
    <row r="134" spans="1:8" ht="11.25">
      <c r="A134" s="379"/>
      <c r="B134" s="379"/>
      <c r="C134" s="379"/>
      <c r="D134" s="380"/>
      <c r="E134" s="379"/>
      <c r="F134" s="382"/>
      <c r="G134" s="382"/>
      <c r="H134" s="379"/>
    </row>
  </sheetData>
  <sheetProtection password="CC0D"/>
  <mergeCells count="1">
    <mergeCell ref="D75:E75"/>
  </mergeCells>
  <printOptions/>
  <pageMargins left="0.66" right="0.62" top="0.56" bottom="0.49" header="0.33" footer="0.27"/>
  <pageSetup fitToHeight="2" fitToWidth="1" horizontalDpi="300" verticalDpi="300" orientation="portrait" paperSize="9" r:id="rId2"/>
  <rowBreaks count="1" manualBreakCount="1">
    <brk id="4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G24" sqref="G24"/>
    </sheetView>
  </sheetViews>
  <sheetFormatPr defaultColWidth="12" defaultRowHeight="11.25"/>
  <cols>
    <col min="1" max="1" width="4.33203125" style="0" customWidth="1"/>
    <col min="2" max="2" width="19.33203125" style="0" customWidth="1"/>
    <col min="3" max="3" width="16.33203125" style="0" customWidth="1"/>
    <col min="4" max="4" width="9.83203125" style="3" customWidth="1"/>
    <col min="5" max="5" width="9.83203125" style="0" customWidth="1"/>
    <col min="6" max="7" width="9.83203125" style="5" customWidth="1"/>
    <col min="8" max="29" width="9.83203125" style="0" customWidth="1"/>
  </cols>
  <sheetData>
    <row r="1" spans="1:5" ht="11.25">
      <c r="A1" s="18" t="s">
        <v>408</v>
      </c>
      <c r="B1" s="89" t="s">
        <v>738</v>
      </c>
      <c r="C1" s="19"/>
      <c r="D1" s="19"/>
      <c r="E1" s="95"/>
    </row>
    <row r="2" spans="1:5" ht="11.25">
      <c r="A2" s="112"/>
      <c r="B2" s="358" t="s">
        <v>739</v>
      </c>
      <c r="C2" s="114"/>
      <c r="D2" s="359" t="s">
        <v>740</v>
      </c>
      <c r="E2" s="360" t="s">
        <v>336</v>
      </c>
    </row>
    <row r="3" spans="1:5" ht="11.25">
      <c r="A3" s="112"/>
      <c r="B3" s="358" t="s">
        <v>748</v>
      </c>
      <c r="C3" s="114"/>
      <c r="D3" s="359" t="s">
        <v>741</v>
      </c>
      <c r="E3" s="360" t="s">
        <v>336</v>
      </c>
    </row>
    <row r="4" spans="1:5" ht="11.25">
      <c r="A4" s="112"/>
      <c r="B4" s="358" t="s">
        <v>742</v>
      </c>
      <c r="C4" s="114"/>
      <c r="D4" s="359" t="s">
        <v>743</v>
      </c>
      <c r="E4" s="360" t="s">
        <v>336</v>
      </c>
    </row>
    <row r="5" spans="1:5" ht="11.25">
      <c r="A5" s="112"/>
      <c r="B5" s="358" t="s">
        <v>749</v>
      </c>
      <c r="C5" s="114"/>
      <c r="D5" s="359" t="s">
        <v>744</v>
      </c>
      <c r="E5" s="360" t="s">
        <v>336</v>
      </c>
    </row>
    <row r="6" spans="1:5" ht="11.25">
      <c r="A6" s="112"/>
      <c r="B6" s="358" t="s">
        <v>745</v>
      </c>
      <c r="C6" s="114"/>
      <c r="D6" s="359" t="s">
        <v>746</v>
      </c>
      <c r="E6" s="360" t="s">
        <v>747</v>
      </c>
    </row>
    <row r="7" spans="1:5" ht="11.25">
      <c r="A7" s="112"/>
      <c r="B7" s="358" t="s">
        <v>750</v>
      </c>
      <c r="C7" s="114"/>
      <c r="D7" s="359" t="s">
        <v>751</v>
      </c>
      <c r="E7" s="360" t="s">
        <v>747</v>
      </c>
    </row>
    <row r="8" spans="1:5" ht="11.25">
      <c r="A8" s="112"/>
      <c r="B8" s="358" t="s">
        <v>752</v>
      </c>
      <c r="C8" s="114"/>
      <c r="D8" s="359" t="s">
        <v>753</v>
      </c>
      <c r="E8" s="360" t="s">
        <v>747</v>
      </c>
    </row>
    <row r="9" spans="1:5" ht="12" thickBot="1">
      <c r="A9" s="116"/>
      <c r="B9" s="361" t="s">
        <v>754</v>
      </c>
      <c r="C9" s="117"/>
      <c r="D9" s="362" t="s">
        <v>755</v>
      </c>
      <c r="E9" s="363" t="s">
        <v>747</v>
      </c>
    </row>
    <row r="10" ht="12" thickBot="1"/>
    <row r="11" spans="1:5" ht="11.25">
      <c r="A11" s="18" t="s">
        <v>409</v>
      </c>
      <c r="B11" s="19" t="s">
        <v>291</v>
      </c>
      <c r="C11" s="19"/>
      <c r="D11" s="19"/>
      <c r="E11" s="95"/>
    </row>
    <row r="12" spans="1:10" s="5" customFormat="1" ht="11.25">
      <c r="A12" s="112"/>
      <c r="B12" s="114" t="s">
        <v>292</v>
      </c>
      <c r="C12" s="114"/>
      <c r="D12" s="118" t="s">
        <v>293</v>
      </c>
      <c r="E12" s="115" t="s">
        <v>294</v>
      </c>
      <c r="H12"/>
      <c r="I12"/>
      <c r="J12"/>
    </row>
    <row r="13" spans="1:10" s="5" customFormat="1" ht="11.25">
      <c r="A13" s="112"/>
      <c r="B13" s="113" t="s">
        <v>295</v>
      </c>
      <c r="C13" s="114"/>
      <c r="D13" s="119" t="s">
        <v>296</v>
      </c>
      <c r="E13" s="120" t="s">
        <v>296</v>
      </c>
      <c r="H13"/>
      <c r="I13"/>
      <c r="J13"/>
    </row>
    <row r="14" spans="1:5" ht="11.25">
      <c r="A14" s="112"/>
      <c r="B14" s="114" t="s">
        <v>297</v>
      </c>
      <c r="C14" s="114"/>
      <c r="D14" s="106">
        <v>1</v>
      </c>
      <c r="E14" s="107">
        <v>2</v>
      </c>
    </row>
    <row r="15" spans="1:5" ht="11.25">
      <c r="A15" s="112"/>
      <c r="B15" s="114" t="s">
        <v>298</v>
      </c>
      <c r="C15" s="114"/>
      <c r="D15" s="106">
        <v>0.5</v>
      </c>
      <c r="E15" s="107">
        <v>1.5</v>
      </c>
    </row>
    <row r="16" spans="1:5" ht="12" thickBot="1">
      <c r="A16" s="116"/>
      <c r="B16" s="361" t="s">
        <v>772</v>
      </c>
      <c r="C16" s="117"/>
      <c r="D16" s="108">
        <v>0</v>
      </c>
      <c r="E16" s="109">
        <v>1</v>
      </c>
    </row>
    <row r="17" ht="12" thickBot="1"/>
    <row r="18" spans="1:5" ht="11.25">
      <c r="A18" s="18" t="s">
        <v>709</v>
      </c>
      <c r="B18" s="89" t="s">
        <v>759</v>
      </c>
      <c r="C18" s="19"/>
      <c r="D18" s="19"/>
      <c r="E18" s="95"/>
    </row>
    <row r="19" spans="1:5" ht="11.25">
      <c r="A19" s="112"/>
      <c r="B19" s="358" t="s">
        <v>756</v>
      </c>
      <c r="C19" s="114"/>
      <c r="D19" s="359" t="s">
        <v>757</v>
      </c>
      <c r="E19" s="360" t="s">
        <v>758</v>
      </c>
    </row>
    <row r="20" spans="1:5" ht="11.25">
      <c r="A20" s="112"/>
      <c r="B20" s="358" t="s">
        <v>761</v>
      </c>
      <c r="C20" s="114"/>
      <c r="D20" s="359" t="s">
        <v>762</v>
      </c>
      <c r="E20" s="360" t="s">
        <v>758</v>
      </c>
    </row>
    <row r="21" spans="1:5" ht="11.25">
      <c r="A21" s="112"/>
      <c r="B21" s="358" t="s">
        <v>770</v>
      </c>
      <c r="C21" s="114"/>
      <c r="D21" s="359" t="s">
        <v>771</v>
      </c>
      <c r="E21" s="360" t="s">
        <v>758</v>
      </c>
    </row>
    <row r="22" spans="1:5" ht="11.25">
      <c r="A22" s="112"/>
      <c r="B22" s="358" t="s">
        <v>763</v>
      </c>
      <c r="C22" s="114"/>
      <c r="D22" s="359" t="s">
        <v>764</v>
      </c>
      <c r="E22" s="360" t="s">
        <v>758</v>
      </c>
    </row>
    <row r="23" spans="1:5" ht="11.25">
      <c r="A23" s="112"/>
      <c r="B23" s="358" t="s">
        <v>769</v>
      </c>
      <c r="C23" s="114"/>
      <c r="D23" s="359" t="s">
        <v>751</v>
      </c>
      <c r="E23" s="360" t="s">
        <v>758</v>
      </c>
    </row>
    <row r="24" spans="1:5" ht="12" thickBot="1">
      <c r="A24" s="116"/>
      <c r="B24" s="361" t="s">
        <v>765</v>
      </c>
      <c r="C24" s="117"/>
      <c r="D24" s="362" t="s">
        <v>766</v>
      </c>
      <c r="E24" s="363" t="s">
        <v>767</v>
      </c>
    </row>
    <row r="25" ht="11.25">
      <c r="A25" t="s">
        <v>760</v>
      </c>
    </row>
    <row r="26" ht="12" thickBot="1"/>
    <row r="27" spans="1:4" ht="11.25">
      <c r="A27" s="18" t="s">
        <v>768</v>
      </c>
      <c r="B27" s="19" t="s">
        <v>299</v>
      </c>
      <c r="C27" s="19"/>
      <c r="D27" s="95"/>
    </row>
    <row r="28" spans="1:4" ht="11.25">
      <c r="A28" s="112"/>
      <c r="B28" s="113" t="s">
        <v>300</v>
      </c>
      <c r="C28" s="114" t="s">
        <v>4</v>
      </c>
      <c r="D28" s="115" t="s">
        <v>301</v>
      </c>
    </row>
    <row r="29" spans="1:4" ht="11.25">
      <c r="A29" s="112"/>
      <c r="B29" s="114" t="s">
        <v>302</v>
      </c>
      <c r="C29" s="114"/>
      <c r="D29" s="73">
        <v>0.75</v>
      </c>
    </row>
    <row r="30" spans="1:4" ht="11.25">
      <c r="A30" s="112"/>
      <c r="B30" s="114" t="s">
        <v>303</v>
      </c>
      <c r="C30" s="114"/>
      <c r="D30" s="73">
        <v>0.6</v>
      </c>
    </row>
    <row r="31" spans="1:4" ht="12" thickBot="1">
      <c r="A31" s="116"/>
      <c r="B31" s="117" t="s">
        <v>304</v>
      </c>
      <c r="C31" s="117"/>
      <c r="D31" s="74">
        <v>0.3</v>
      </c>
    </row>
    <row r="33" spans="1:7" ht="11.25">
      <c r="A33" s="374"/>
      <c r="B33" s="374"/>
      <c r="C33" s="375"/>
      <c r="D33" s="376"/>
      <c r="E33" s="377"/>
      <c r="G33"/>
    </row>
    <row r="34" spans="1:7" ht="11.25">
      <c r="A34" s="146"/>
      <c r="B34" s="372"/>
      <c r="C34" s="146"/>
      <c r="D34" s="373"/>
      <c r="E34" s="377"/>
      <c r="G34"/>
    </row>
    <row r="35" spans="1:7" ht="11.25">
      <c r="A35" s="146"/>
      <c r="B35" s="145"/>
      <c r="C35" s="146"/>
      <c r="D35" s="378"/>
      <c r="E35" s="377"/>
      <c r="G35"/>
    </row>
    <row r="36" spans="1:7" ht="11.25">
      <c r="A36" s="146"/>
      <c r="B36" s="145"/>
      <c r="C36" s="146"/>
      <c r="D36" s="378"/>
      <c r="E36" s="377"/>
      <c r="G36"/>
    </row>
    <row r="37" spans="1:5" ht="11.25">
      <c r="A37" s="379"/>
      <c r="B37" s="379"/>
      <c r="C37" s="379"/>
      <c r="D37" s="380"/>
      <c r="E37" s="379"/>
    </row>
    <row r="38" spans="1:5" ht="11.25">
      <c r="A38" s="379"/>
      <c r="B38" s="379"/>
      <c r="C38" s="379"/>
      <c r="D38" s="380"/>
      <c r="E38" s="379"/>
    </row>
  </sheetData>
  <sheetProtection password="CC0D"/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rowBreaks count="1" manualBreakCount="1">
    <brk id="11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Gesamtkosten-Hilfstabellen</dc:title>
  <dc:subject/>
  <dc:creator>Hochbauamt</dc:creator>
  <cp:keywords/>
  <dc:description/>
  <cp:lastModifiedBy>Beate Langrock</cp:lastModifiedBy>
  <cp:lastPrinted>2012-06-27T07:16:57Z</cp:lastPrinted>
  <dcterms:created xsi:type="dcterms:W3CDTF">2009-01-26T11:59:30Z</dcterms:created>
  <dcterms:modified xsi:type="dcterms:W3CDTF">2012-06-27T07:22:20Z</dcterms:modified>
  <cp:category/>
  <cp:version/>
  <cp:contentType/>
  <cp:contentStatus/>
</cp:coreProperties>
</file>